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TNS" sheetId="1" r:id="rId1"/>
    <sheet name="N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<sst xmlns="http://schemas.openxmlformats.org/spreadsheetml/2006/main" count="540" uniqueCount="187">
  <si>
    <t>STT</t>
  </si>
  <si>
    <t>Họ và tên</t>
  </si>
  <si>
    <t>Ngày sinh</t>
  </si>
  <si>
    <t>HT</t>
  </si>
  <si>
    <t>TBCMR</t>
  </si>
  <si>
    <t>Xếp loại</t>
  </si>
  <si>
    <t>Ghi chú</t>
  </si>
  <si>
    <t xml:space="preserve">Nguyễn Thị </t>
  </si>
  <si>
    <t>Vân</t>
  </si>
  <si>
    <t>6/2/1994</t>
  </si>
  <si>
    <t>3.93</t>
  </si>
  <si>
    <t>Lê Thị Thùy</t>
  </si>
  <si>
    <t>Trang</t>
  </si>
  <si>
    <t>11/11/1995</t>
  </si>
  <si>
    <t xml:space="preserve">Hà Hoàng </t>
  </si>
  <si>
    <t>Yến</t>
  </si>
  <si>
    <t>10/6/1995</t>
  </si>
  <si>
    <t>3.64</t>
  </si>
  <si>
    <t xml:space="preserve">Lưu Thị </t>
  </si>
  <si>
    <t>Hải</t>
  </si>
  <si>
    <t>4/2/1994</t>
  </si>
  <si>
    <t>3.88</t>
  </si>
  <si>
    <t>Nguyễn Thị Thu</t>
  </si>
  <si>
    <t>Hoàng Thị</t>
  </si>
  <si>
    <t>Thoa</t>
  </si>
  <si>
    <t>21/1/1995</t>
  </si>
  <si>
    <t>3.67</t>
  </si>
  <si>
    <t>3.32</t>
  </si>
  <si>
    <t>3.55</t>
  </si>
  <si>
    <t>Giỏi</t>
  </si>
  <si>
    <t>Huế</t>
  </si>
  <si>
    <t>Lý -Kỹ 33</t>
  </si>
  <si>
    <t>Nguyễn Thị</t>
  </si>
  <si>
    <t xml:space="preserve">Hiền </t>
  </si>
  <si>
    <t xml:space="preserve">Kiều Văn </t>
  </si>
  <si>
    <t>Huệ</t>
  </si>
  <si>
    <t>Toán Tin 33A</t>
  </si>
  <si>
    <t xml:space="preserve">Nguyễn Thị Lan </t>
  </si>
  <si>
    <t>Hương</t>
  </si>
  <si>
    <t>22/8/1995</t>
  </si>
  <si>
    <t xml:space="preserve">Nguyễn Thị Thanh </t>
  </si>
  <si>
    <t>Nhàn</t>
  </si>
  <si>
    <t>Chu Thị</t>
  </si>
  <si>
    <t>Ngữ Văn 33</t>
  </si>
  <si>
    <t>Đào Thị</t>
  </si>
  <si>
    <t>Dung</t>
  </si>
  <si>
    <t>Nguyễn Kiều</t>
  </si>
  <si>
    <t>Trinh</t>
  </si>
  <si>
    <t>26/06/1995</t>
  </si>
  <si>
    <r>
      <t>TRƯỜ</t>
    </r>
    <r>
      <rPr>
        <b/>
        <u val="single"/>
        <sz val="12"/>
        <color indexed="8"/>
        <rFont val="Times New Roman"/>
        <family val="1"/>
      </rPr>
      <t>NG CĐSP BẮC</t>
    </r>
    <r>
      <rPr>
        <b/>
        <sz val="12"/>
        <color indexed="8"/>
        <rFont val="Times New Roman"/>
        <family val="1"/>
      </rPr>
      <t xml:space="preserve"> NINH</t>
    </r>
  </si>
  <si>
    <t>Tiếng Anh 33</t>
  </si>
  <si>
    <t>Lớp</t>
  </si>
  <si>
    <t>TT</t>
  </si>
  <si>
    <t>Ngày Sinh</t>
  </si>
  <si>
    <t>ĐIỂM RL</t>
  </si>
  <si>
    <t>TBC MR</t>
  </si>
  <si>
    <t>XL</t>
  </si>
  <si>
    <t>Thang 10</t>
  </si>
  <si>
    <t>Thang 4</t>
  </si>
  <si>
    <t>Hòa</t>
  </si>
  <si>
    <t>Lý Kỹ 33</t>
  </si>
  <si>
    <t>Chính</t>
  </si>
  <si>
    <t>26/01/1994</t>
  </si>
  <si>
    <t>Ngữ văn 33</t>
  </si>
  <si>
    <t xml:space="preserve">Nguyễn Trường </t>
  </si>
  <si>
    <t>Anh</t>
  </si>
  <si>
    <t>Toán Tin 33B</t>
  </si>
  <si>
    <t>Lê Thị Quỳnh</t>
  </si>
  <si>
    <t>Uyên</t>
  </si>
  <si>
    <t>05/11/1995</t>
  </si>
  <si>
    <t>CĐTH33B</t>
  </si>
  <si>
    <t>Huyền</t>
  </si>
  <si>
    <t>18/07/1995</t>
  </si>
  <si>
    <t>CĐTH33A</t>
  </si>
  <si>
    <t>Hoàng Thị Cẩm</t>
  </si>
  <si>
    <t>Tú</t>
  </si>
  <si>
    <t>15/12/1995</t>
  </si>
  <si>
    <t xml:space="preserve">Nguyễn Thị Minh </t>
  </si>
  <si>
    <t>Phương</t>
  </si>
  <si>
    <t>09/04/1994</t>
  </si>
  <si>
    <t>Đàm Thị</t>
  </si>
  <si>
    <t>Lương</t>
  </si>
  <si>
    <t>02/09/1995</t>
  </si>
  <si>
    <t>Vũ Khắc</t>
  </si>
  <si>
    <t>Thắng</t>
  </si>
  <si>
    <t>15/09/1995</t>
  </si>
  <si>
    <t>Trần Thị Thu</t>
  </si>
  <si>
    <t>17/07/1995</t>
  </si>
  <si>
    <t>Lê Thị</t>
  </si>
  <si>
    <t>10/08/1995</t>
  </si>
  <si>
    <t>Diễm</t>
  </si>
  <si>
    <t>05/03/1995</t>
  </si>
  <si>
    <t>Phạm Huyền</t>
  </si>
  <si>
    <t>Linh</t>
  </si>
  <si>
    <t>07/03/1995</t>
  </si>
  <si>
    <t>CĐMN33A</t>
  </si>
  <si>
    <t>Nguyễn Quỳnh</t>
  </si>
  <si>
    <t>Hoa</t>
  </si>
  <si>
    <t>22/09/1995</t>
  </si>
  <si>
    <t>Bùi Thị</t>
  </si>
  <si>
    <t>Loan</t>
  </si>
  <si>
    <t>28/03/1995</t>
  </si>
  <si>
    <t>Hài</t>
  </si>
  <si>
    <t>29/12/1995</t>
  </si>
  <si>
    <t>Ngô Thị Ngọc</t>
  </si>
  <si>
    <t>06/09/1995</t>
  </si>
  <si>
    <t>Nguyễn Thị Hồng</t>
  </si>
  <si>
    <t>Thúy</t>
  </si>
  <si>
    <t>04/11/1994</t>
  </si>
  <si>
    <t>Nguyễn Thị Hải</t>
  </si>
  <si>
    <t>22/12/1995</t>
  </si>
  <si>
    <t>Nguyễn Thị Minh</t>
  </si>
  <si>
    <t>13/02/1995</t>
  </si>
  <si>
    <t>CĐTH33E</t>
  </si>
  <si>
    <t>Hoàng Đỗ</t>
  </si>
  <si>
    <t>Duy</t>
  </si>
  <si>
    <t>19/10/1995</t>
  </si>
  <si>
    <t>Đoàn Khánh</t>
  </si>
  <si>
    <t>21/10/1995</t>
  </si>
  <si>
    <t>CĐTH33C</t>
  </si>
  <si>
    <t>Nguyễn Huyền</t>
  </si>
  <si>
    <t>Chi</t>
  </si>
  <si>
    <t>19/03/1995</t>
  </si>
  <si>
    <t>CĐTH33D</t>
  </si>
  <si>
    <t>Lê Thị Thuỳ</t>
  </si>
  <si>
    <t>26/08/1995</t>
  </si>
  <si>
    <t xml:space="preserve">Nguyễn Thị Anh </t>
  </si>
  <si>
    <t>Thu</t>
  </si>
  <si>
    <t>13/12/1995</t>
  </si>
  <si>
    <t xml:space="preserve">Nguyễn Phương </t>
  </si>
  <si>
    <t>29/08/1995</t>
  </si>
  <si>
    <t>Vũ Thị</t>
  </si>
  <si>
    <t>Quyến</t>
  </si>
  <si>
    <t>25/10/1995</t>
  </si>
  <si>
    <t>Nguyễn Ngọc</t>
  </si>
  <si>
    <t>22/10/1995</t>
  </si>
  <si>
    <t xml:space="preserve">Vũ Đình </t>
  </si>
  <si>
    <t>Thi</t>
  </si>
  <si>
    <t>24/04/1995</t>
  </si>
  <si>
    <t xml:space="preserve">Nguyễn Thị Phương </t>
  </si>
  <si>
    <t>03/04/1995</t>
  </si>
  <si>
    <t xml:space="preserve">Nguyễn Thị Hường </t>
  </si>
  <si>
    <t>Châm</t>
  </si>
  <si>
    <t>29/06/1995</t>
  </si>
  <si>
    <t>CĐMN33B</t>
  </si>
  <si>
    <t xml:space="preserve">Nguyễn Thuỳ </t>
  </si>
  <si>
    <t>01/03/1995</t>
  </si>
  <si>
    <t>Giang</t>
  </si>
  <si>
    <t>30/09/1995</t>
  </si>
  <si>
    <t>21/08/1995</t>
  </si>
  <si>
    <t>Dương Thị</t>
  </si>
  <si>
    <t>Khuyên</t>
  </si>
  <si>
    <t>22/01/1994</t>
  </si>
  <si>
    <t>Ngoan</t>
  </si>
  <si>
    <t>13/11/1995</t>
  </si>
  <si>
    <t>20/10/1990</t>
  </si>
  <si>
    <t>Oanh</t>
  </si>
  <si>
    <t>27/7/1985</t>
  </si>
  <si>
    <t>Trần Thị</t>
  </si>
  <si>
    <t>Ngần</t>
  </si>
  <si>
    <t>27/10/1987</t>
  </si>
  <si>
    <t>Định</t>
  </si>
  <si>
    <t>2/10/1991</t>
  </si>
  <si>
    <t>15/10/1986</t>
  </si>
  <si>
    <t>Thơm</t>
  </si>
  <si>
    <t>03/10/1996</t>
  </si>
  <si>
    <t>Thang 4.0</t>
  </si>
  <si>
    <t>Xuất sắc</t>
  </si>
  <si>
    <t>3.80</t>
  </si>
  <si>
    <t>4.00</t>
  </si>
  <si>
    <t xml:space="preserve"> TH14A</t>
  </si>
  <si>
    <t xml:space="preserve"> MN14B</t>
  </si>
  <si>
    <t xml:space="preserve"> MN14A</t>
  </si>
  <si>
    <t>TBC HT</t>
  </si>
  <si>
    <t>DANH SÁCH CẤP HỌC BỔNG KHUYẾN KHÍCH HỌC TẬP KỲ 2 NĂM HỌC 2015-2016 
 HỆ CĐSP K33, TCSP K14    (NGOÀI NGÂN SÁCH)</t>
  </si>
  <si>
    <t xml:space="preserve"> (Kèm theo Quyết định số     ngày    tháng 5 năm 2016 của Hiệu trưởng trường CĐSP Bắc Ninh)</t>
  </si>
  <si>
    <t>( Tổng số: 27 HSSV</t>
  </si>
  <si>
    <t>DANH SÁCH ĐỀ NGHỊ CẤP HỌC BỔNG KHUYẾN KHÍCH HỌC TẬP KỲ 2 NĂM HỌC 2015-2016 
 HỆ CĐSP K33, TCSP K14    (NGOÀI NGÂN SÁCH)</t>
  </si>
  <si>
    <t xml:space="preserve">Phã Chñ tÞch H§ </t>
  </si>
  <si>
    <t>Phßng TC - C«ng t¸c HSSV</t>
  </si>
  <si>
    <t>NguyÔn C«ng DuËt</t>
  </si>
  <si>
    <t xml:space="preserve">        NguyÔn ThÞ Thu</t>
  </si>
  <si>
    <t>B¾c Ninh, ngµy        th¸ng 5 n¨m 2016</t>
  </si>
  <si>
    <r>
      <t>TRƯỜ</t>
    </r>
    <r>
      <rPr>
        <b/>
        <u val="single"/>
        <sz val="11"/>
        <rFont val="Times New Roman"/>
        <family val="1"/>
      </rPr>
      <t>NG CĐSP BẮC</t>
    </r>
    <r>
      <rPr>
        <b/>
        <sz val="11"/>
        <rFont val="Times New Roman"/>
        <family val="1"/>
      </rPr>
      <t xml:space="preserve"> NINH</t>
    </r>
  </si>
  <si>
    <t>DANH SÁCH ĐỀ NGHỊ HỌC BỔNG KHUYẾN KHÍCH HỌC TẬP KỲ 2 NĂM HỌC 2015-2016 
 HỆ CĐSP K33, TCSP K14    (NGOÀI NGÂN SÁCH)</t>
  </si>
  <si>
    <t xml:space="preserve"> (Kèm theo Quyết định số       ngày     tháng 5 năm 2016 của Hiệu trưởng trường CĐSP Bắc Ninh)</t>
  </si>
  <si>
    <t>Tổng sô: 28 HSSV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</si>
</sst>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</numFmts>
  <fonts count="42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2"/>
      <name val=".vntime"/>
      <family val="2"/>
    </font>
    <font>
      <b/>
      <sz val="12"/>
      <name val=".VnTime"/>
      <family val="2"/>
    </font>
    <font>
      <b/>
      <sz val="14"/>
      <name val=".VnTime"/>
      <family val="2"/>
    </font>
    <font>
      <b/>
      <sz val="13"/>
      <name val=".VnTime"/>
      <family val="2"/>
    </font>
    <font>
      <b/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9" fillId="3" borderId="0" applyNumberFormat="0" applyBorder="0" applyAlignment="0" applyProtection="0"/>
    <xf numFmtId="0" fontId="2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6" fillId="0" borderId="6" applyNumberFormat="0" applyFill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0" borderId="10" applyNumberFormat="0" applyFill="0" applyAlignment="0" applyProtection="0"/>
    <xf numFmtId="0" fontId="9" fillId="3" borderId="0" applyNumberFormat="0" applyBorder="0" applyAlignment="0" applyProtection="0"/>
    <xf numFmtId="0" fontId="10" fillId="16" borderId="0" applyNumberFormat="0" applyBorder="0" applyAlignment="0" applyProtection="0"/>
    <xf numFmtId="0" fontId="11" fillId="20" borderId="8" applyNumberFormat="0" applyAlignment="0" applyProtection="0"/>
    <xf numFmtId="0" fontId="12" fillId="7" borderId="1" applyNumberFormat="0" applyAlignment="0" applyProtection="0"/>
    <xf numFmtId="0" fontId="13" fillId="0" borderId="11" applyNumberFormat="0" applyFill="0" applyAlignment="0" applyProtection="0"/>
    <xf numFmtId="0" fontId="14" fillId="21" borderId="2" applyNumberFormat="0" applyAlignment="0" applyProtection="0"/>
    <xf numFmtId="0" fontId="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57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3" xfId="57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31" fillId="0" borderId="13" xfId="0" applyFont="1" applyFill="1" applyBorder="1" applyAlignment="1">
      <alignment/>
    </xf>
    <xf numFmtId="0" fontId="29" fillId="0" borderId="13" xfId="57" applyFont="1" applyFill="1" applyBorder="1" applyAlignment="1">
      <alignment horizontal="center" vertical="center"/>
      <protection/>
    </xf>
    <xf numFmtId="0" fontId="32" fillId="0" borderId="13" xfId="0" applyFont="1" applyFill="1" applyBorder="1" applyAlignment="1">
      <alignment/>
    </xf>
    <xf numFmtId="0" fontId="29" fillId="0" borderId="13" xfId="57" applyFont="1" applyFill="1" applyBorder="1" applyAlignment="1">
      <alignment horizontal="center"/>
      <protection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14" fontId="28" fillId="0" borderId="14" xfId="0" applyNumberFormat="1" applyFont="1" applyFill="1" applyBorder="1" applyAlignment="1">
      <alignment horizontal="left"/>
    </xf>
    <xf numFmtId="0" fontId="28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8" fillId="0" borderId="17" xfId="66" applyFont="1" applyFill="1" applyBorder="1" applyAlignment="1">
      <alignment horizontal="center"/>
      <protection/>
    </xf>
    <xf numFmtId="0" fontId="28" fillId="0" borderId="18" xfId="66" applyFont="1" applyFill="1" applyBorder="1">
      <alignment/>
      <protection/>
    </xf>
    <xf numFmtId="0" fontId="28" fillId="0" borderId="19" xfId="66" applyFont="1" applyFill="1" applyBorder="1">
      <alignment/>
      <protection/>
    </xf>
    <xf numFmtId="0" fontId="28" fillId="0" borderId="17" xfId="66" applyFont="1" applyFill="1" applyBorder="1" applyAlignment="1">
      <alignment horizontal="left"/>
      <protection/>
    </xf>
    <xf numFmtId="0" fontId="28" fillId="0" borderId="17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14" fontId="28" fillId="0" borderId="17" xfId="0" applyNumberFormat="1" applyFont="1" applyFill="1" applyBorder="1" applyAlignment="1">
      <alignment horizontal="left"/>
    </xf>
    <xf numFmtId="0" fontId="28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8" xfId="69" applyFont="1" applyFill="1" applyBorder="1">
      <alignment/>
      <protection/>
    </xf>
    <xf numFmtId="0" fontId="28" fillId="0" borderId="19" xfId="69" applyFont="1" applyFill="1" applyBorder="1">
      <alignment/>
      <protection/>
    </xf>
    <xf numFmtId="49" fontId="28" fillId="0" borderId="17" xfId="69" applyNumberFormat="1" applyFont="1" applyFill="1" applyBorder="1" applyAlignment="1">
      <alignment horizontal="center"/>
      <protection/>
    </xf>
    <xf numFmtId="2" fontId="28" fillId="0" borderId="17" xfId="69" applyNumberFormat="1" applyFont="1" applyFill="1" applyBorder="1" applyAlignment="1">
      <alignment horizontal="center"/>
      <protection/>
    </xf>
    <xf numFmtId="0" fontId="28" fillId="0" borderId="17" xfId="55" applyFont="1" applyFill="1" applyBorder="1" applyAlignment="1">
      <alignment horizontal="center" vertical="top" wrapText="1"/>
      <protection/>
    </xf>
    <xf numFmtId="49" fontId="28" fillId="0" borderId="18" xfId="73" applyNumberFormat="1" applyFont="1" applyFill="1" applyBorder="1">
      <alignment/>
      <protection/>
    </xf>
    <xf numFmtId="49" fontId="28" fillId="0" borderId="19" xfId="73" applyNumberFormat="1" applyFont="1" applyFill="1" applyBorder="1">
      <alignment/>
      <protection/>
    </xf>
    <xf numFmtId="2" fontId="28" fillId="0" borderId="17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/>
    </xf>
    <xf numFmtId="0" fontId="28" fillId="0" borderId="17" xfId="0" applyFont="1" applyFill="1" applyBorder="1" applyAlignment="1" quotePrefix="1">
      <alignment/>
    </xf>
    <xf numFmtId="49" fontId="28" fillId="0" borderId="18" xfId="70" applyNumberFormat="1" applyFont="1" applyFill="1" applyBorder="1">
      <alignment/>
      <protection/>
    </xf>
    <xf numFmtId="49" fontId="28" fillId="0" borderId="19" xfId="70" applyNumberFormat="1" applyFont="1" applyFill="1" applyBorder="1">
      <alignment/>
      <protection/>
    </xf>
    <xf numFmtId="49" fontId="28" fillId="0" borderId="17" xfId="70" applyNumberFormat="1" applyFont="1" applyFill="1" applyBorder="1">
      <alignment/>
      <protection/>
    </xf>
    <xf numFmtId="49" fontId="28" fillId="0" borderId="17" xfId="62" applyNumberFormat="1" applyFont="1" applyFill="1" applyBorder="1" applyAlignment="1">
      <alignment horizontal="center"/>
      <protection/>
    </xf>
    <xf numFmtId="0" fontId="28" fillId="0" borderId="18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18" xfId="72" applyNumberFormat="1" applyFont="1" applyFill="1" applyBorder="1">
      <alignment/>
      <protection/>
    </xf>
    <xf numFmtId="0" fontId="28" fillId="0" borderId="19" xfId="72" applyNumberFormat="1" applyFont="1" applyFill="1" applyBorder="1">
      <alignment/>
      <protection/>
    </xf>
    <xf numFmtId="0" fontId="28" fillId="0" borderId="18" xfId="65" applyNumberFormat="1" applyFont="1" applyFill="1" applyBorder="1">
      <alignment/>
      <protection/>
    </xf>
    <xf numFmtId="0" fontId="28" fillId="0" borderId="19" xfId="65" applyNumberFormat="1" applyFont="1" applyFill="1" applyBorder="1">
      <alignment/>
      <protection/>
    </xf>
    <xf numFmtId="49" fontId="28" fillId="0" borderId="17" xfId="61" applyNumberFormat="1" applyFont="1" applyFill="1" applyBorder="1" applyAlignment="1">
      <alignment horizontal="center"/>
      <protection/>
    </xf>
    <xf numFmtId="0" fontId="30" fillId="0" borderId="17" xfId="0" applyFont="1" applyFill="1" applyBorder="1" applyAlignment="1">
      <alignment/>
    </xf>
    <xf numFmtId="0" fontId="28" fillId="0" borderId="18" xfId="64" applyFont="1" applyFill="1" applyBorder="1" applyAlignment="1">
      <alignment horizontal="left"/>
      <protection/>
    </xf>
    <xf numFmtId="0" fontId="28" fillId="0" borderId="19" xfId="64" applyFont="1" applyFill="1" applyBorder="1" applyAlignment="1">
      <alignment horizontal="left"/>
      <protection/>
    </xf>
    <xf numFmtId="49" fontId="33" fillId="24" borderId="17" xfId="0" applyNumberFormat="1" applyFont="1" applyFill="1" applyBorder="1" applyAlignment="1">
      <alignment horizontal="left" wrapText="1"/>
    </xf>
    <xf numFmtId="0" fontId="28" fillId="24" borderId="17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0" fontId="28" fillId="24" borderId="18" xfId="59" applyNumberFormat="1" applyFont="1" applyFill="1" applyBorder="1" applyAlignment="1">
      <alignment horizontal="left"/>
      <protection/>
    </xf>
    <xf numFmtId="0" fontId="28" fillId="24" borderId="19" xfId="59" applyNumberFormat="1" applyFont="1" applyFill="1" applyBorder="1" applyAlignment="1">
      <alignment horizontal="left"/>
      <protection/>
    </xf>
    <xf numFmtId="49" fontId="28" fillId="0" borderId="18" xfId="60" applyNumberFormat="1" applyFont="1" applyFill="1" applyBorder="1">
      <alignment/>
      <protection/>
    </xf>
    <xf numFmtId="49" fontId="28" fillId="0" borderId="19" xfId="60" applyNumberFormat="1" applyFont="1" applyFill="1" applyBorder="1">
      <alignment/>
      <protection/>
    </xf>
    <xf numFmtId="0" fontId="28" fillId="0" borderId="18" xfId="64" applyFont="1" applyFill="1" applyBorder="1">
      <alignment/>
      <protection/>
    </xf>
    <xf numFmtId="0" fontId="28" fillId="0" borderId="19" xfId="64" applyFont="1" applyFill="1" applyBorder="1">
      <alignment/>
      <protection/>
    </xf>
    <xf numFmtId="49" fontId="28" fillId="0" borderId="18" xfId="0" applyNumberFormat="1" applyFont="1" applyFill="1" applyBorder="1" applyAlignment="1">
      <alignment/>
    </xf>
    <xf numFmtId="49" fontId="28" fillId="0" borderId="19" xfId="0" applyNumberFormat="1" applyFont="1" applyFill="1" applyBorder="1" applyAlignment="1">
      <alignment/>
    </xf>
    <xf numFmtId="49" fontId="28" fillId="0" borderId="20" xfId="60" applyNumberFormat="1" applyFont="1" applyFill="1" applyBorder="1">
      <alignment/>
      <protection/>
    </xf>
    <xf numFmtId="49" fontId="28" fillId="0" borderId="21" xfId="60" applyNumberFormat="1" applyFont="1" applyFill="1" applyBorder="1">
      <alignment/>
      <protection/>
    </xf>
    <xf numFmtId="2" fontId="28" fillId="0" borderId="22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28" fillId="0" borderId="14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left"/>
    </xf>
    <xf numFmtId="49" fontId="28" fillId="0" borderId="17" xfId="69" applyNumberFormat="1" applyFont="1" applyFill="1" applyBorder="1" applyAlignment="1">
      <alignment horizontal="left"/>
      <protection/>
    </xf>
    <xf numFmtId="0" fontId="28" fillId="0" borderId="17" xfId="55" applyFont="1" applyFill="1" applyBorder="1" applyAlignment="1">
      <alignment horizontal="left" vertical="top" wrapText="1"/>
      <protection/>
    </xf>
    <xf numFmtId="49" fontId="28" fillId="0" borderId="17" xfId="73" applyNumberFormat="1" applyFont="1" applyFill="1" applyBorder="1" applyAlignment="1">
      <alignment horizontal="left"/>
      <protection/>
    </xf>
    <xf numFmtId="49" fontId="28" fillId="0" borderId="17" xfId="63" applyNumberFormat="1" applyFont="1" applyFill="1" applyBorder="1" applyAlignment="1">
      <alignment horizontal="left"/>
      <protection/>
    </xf>
    <xf numFmtId="0" fontId="28" fillId="0" borderId="17" xfId="0" applyFont="1" applyFill="1" applyBorder="1" applyAlignment="1">
      <alignment horizontal="left"/>
    </xf>
    <xf numFmtId="49" fontId="28" fillId="0" borderId="17" xfId="70" applyNumberFormat="1" applyFont="1" applyFill="1" applyBorder="1" applyAlignment="1">
      <alignment horizontal="left"/>
      <protection/>
    </xf>
    <xf numFmtId="49" fontId="28" fillId="0" borderId="17" xfId="62" applyNumberFormat="1" applyFont="1" applyFill="1" applyBorder="1" applyAlignment="1">
      <alignment horizontal="left"/>
      <protection/>
    </xf>
    <xf numFmtId="49" fontId="28" fillId="0" borderId="17" xfId="0" applyNumberFormat="1" applyFont="1" applyFill="1" applyBorder="1" applyAlignment="1">
      <alignment horizontal="left"/>
    </xf>
    <xf numFmtId="49" fontId="28" fillId="0" borderId="17" xfId="72" applyNumberFormat="1" applyFont="1" applyFill="1" applyBorder="1" applyAlignment="1">
      <alignment horizontal="left"/>
      <protection/>
    </xf>
    <xf numFmtId="49" fontId="28" fillId="0" borderId="17" xfId="65" applyNumberFormat="1" applyFont="1" applyFill="1" applyBorder="1" applyAlignment="1">
      <alignment horizontal="left"/>
      <protection/>
    </xf>
    <xf numFmtId="49" fontId="28" fillId="0" borderId="17" xfId="61" applyNumberFormat="1" applyFont="1" applyFill="1" applyBorder="1" applyAlignment="1">
      <alignment horizontal="left"/>
      <protection/>
    </xf>
    <xf numFmtId="49" fontId="28" fillId="0" borderId="17" xfId="64" applyNumberFormat="1" applyFont="1" applyFill="1" applyBorder="1" applyAlignment="1">
      <alignment horizontal="left"/>
      <protection/>
    </xf>
    <xf numFmtId="49" fontId="28" fillId="24" borderId="17" xfId="59" applyNumberFormat="1" applyFont="1" applyFill="1" applyBorder="1" applyAlignment="1">
      <alignment horizontal="left"/>
      <protection/>
    </xf>
    <xf numFmtId="49" fontId="28" fillId="0" borderId="17" xfId="60" applyNumberFormat="1" applyFont="1" applyFill="1" applyBorder="1" applyAlignment="1">
      <alignment horizontal="left"/>
      <protection/>
    </xf>
    <xf numFmtId="49" fontId="34" fillId="24" borderId="17" xfId="0" applyNumberFormat="1" applyFont="1" applyFill="1" applyBorder="1" applyAlignment="1">
      <alignment horizontal="left" vertical="top" wrapText="1"/>
    </xf>
    <xf numFmtId="49" fontId="35" fillId="24" borderId="17" xfId="0" applyNumberFormat="1" applyFont="1" applyFill="1" applyBorder="1" applyAlignment="1">
      <alignment horizontal="left" vertical="top" wrapText="1"/>
    </xf>
    <xf numFmtId="49" fontId="28" fillId="0" borderId="22" xfId="60" applyNumberFormat="1" applyFont="1" applyFill="1" applyBorder="1" applyAlignment="1">
      <alignment horizontal="left"/>
      <protection/>
    </xf>
    <xf numFmtId="49" fontId="34" fillId="0" borderId="22" xfId="0" applyNumberFormat="1" applyFont="1" applyFill="1" applyBorder="1" applyAlignment="1">
      <alignment horizontal="left" vertical="top" wrapText="1"/>
    </xf>
    <xf numFmtId="0" fontId="28" fillId="24" borderId="22" xfId="0" applyFont="1" applyFill="1" applyBorder="1" applyAlignment="1">
      <alignment horizontal="left"/>
    </xf>
    <xf numFmtId="2" fontId="28" fillId="0" borderId="14" xfId="0" applyNumberFormat="1" applyFont="1" applyFill="1" applyBorder="1" applyAlignment="1">
      <alignment horizontal="right"/>
    </xf>
    <xf numFmtId="2" fontId="28" fillId="0" borderId="14" xfId="0" applyNumberFormat="1" applyFont="1" applyFill="1" applyBorder="1" applyAlignment="1">
      <alignment horizontal="right"/>
    </xf>
    <xf numFmtId="2" fontId="28" fillId="0" borderId="17" xfId="66" applyNumberFormat="1" applyFont="1" applyFill="1" applyBorder="1" applyAlignment="1">
      <alignment horizontal="right"/>
      <protection/>
    </xf>
    <xf numFmtId="2" fontId="28" fillId="0" borderId="17" xfId="66" applyNumberFormat="1" applyFont="1" applyFill="1" applyBorder="1" applyAlignment="1">
      <alignment horizontal="right"/>
      <protection/>
    </xf>
    <xf numFmtId="2" fontId="28" fillId="0" borderId="17" xfId="0" applyNumberFormat="1" applyFont="1" applyFill="1" applyBorder="1" applyAlignment="1">
      <alignment horizontal="right"/>
    </xf>
    <xf numFmtId="2" fontId="28" fillId="0" borderId="17" xfId="69" applyNumberFormat="1" applyFont="1" applyFill="1" applyBorder="1" applyAlignment="1">
      <alignment horizontal="right"/>
      <protection/>
    </xf>
    <xf numFmtId="2" fontId="28" fillId="0" borderId="17" xfId="0" applyNumberFormat="1" applyFont="1" applyFill="1" applyBorder="1" applyAlignment="1">
      <alignment horizontal="right" vertical="center"/>
    </xf>
    <xf numFmtId="2" fontId="28" fillId="0" borderId="17" xfId="0" applyNumberFormat="1" applyFont="1" applyFill="1" applyBorder="1" applyAlignment="1">
      <alignment horizontal="right"/>
    </xf>
    <xf numFmtId="2" fontId="30" fillId="0" borderId="17" xfId="0" applyNumberFormat="1" applyFont="1" applyFill="1" applyBorder="1" applyAlignment="1">
      <alignment horizontal="right"/>
    </xf>
    <xf numFmtId="2" fontId="28" fillId="0" borderId="17" xfId="0" applyNumberFormat="1" applyFont="1" applyFill="1" applyBorder="1" applyAlignment="1">
      <alignment horizontal="right"/>
    </xf>
    <xf numFmtId="2" fontId="28" fillId="0" borderId="17" xfId="0" applyNumberFormat="1" applyFont="1" applyFill="1" applyBorder="1" applyAlignment="1">
      <alignment horizontal="right"/>
    </xf>
    <xf numFmtId="2" fontId="33" fillId="0" borderId="17" xfId="0" applyNumberFormat="1" applyFont="1" applyBorder="1" applyAlignment="1">
      <alignment horizontal="right"/>
    </xf>
    <xf numFmtId="2" fontId="28" fillId="0" borderId="17" xfId="0" applyNumberFormat="1" applyFont="1" applyBorder="1" applyAlignment="1">
      <alignment horizontal="right"/>
    </xf>
    <xf numFmtId="0" fontId="28" fillId="24" borderId="17" xfId="0" applyFont="1" applyFill="1" applyBorder="1" applyAlignment="1">
      <alignment horizontal="right"/>
    </xf>
    <xf numFmtId="2" fontId="33" fillId="0" borderId="22" xfId="0" applyNumberFormat="1" applyFont="1" applyFill="1" applyBorder="1" applyAlignment="1">
      <alignment horizontal="right"/>
    </xf>
    <xf numFmtId="2" fontId="28" fillId="0" borderId="22" xfId="0" applyNumberFormat="1" applyFont="1" applyFill="1" applyBorder="1" applyAlignment="1">
      <alignment horizontal="right"/>
    </xf>
    <xf numFmtId="0" fontId="28" fillId="24" borderId="22" xfId="0" applyFont="1" applyFill="1" applyBorder="1" applyAlignment="1">
      <alignment horizontal="right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49" fontId="28" fillId="0" borderId="0" xfId="60" applyNumberFormat="1" applyFont="1" applyFill="1" applyBorder="1">
      <alignment/>
      <protection/>
    </xf>
    <xf numFmtId="49" fontId="28" fillId="0" borderId="0" xfId="60" applyNumberFormat="1" applyFont="1" applyFill="1" applyBorder="1" applyAlignment="1">
      <alignment horizontal="left"/>
      <protection/>
    </xf>
    <xf numFmtId="49" fontId="34" fillId="0" borderId="0" xfId="0" applyNumberFormat="1" applyFont="1" applyFill="1" applyBorder="1" applyAlignment="1">
      <alignment horizontal="left" vertical="top" wrapText="1"/>
    </xf>
    <xf numFmtId="2" fontId="33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0" fontId="28" fillId="24" borderId="0" xfId="0" applyFont="1" applyFill="1" applyBorder="1" applyAlignment="1">
      <alignment horizontal="right"/>
    </xf>
    <xf numFmtId="0" fontId="28" fillId="24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4" xfId="55" applyFont="1" applyFill="1" applyBorder="1" applyAlignment="1">
      <alignment horizontal="center"/>
      <protection/>
    </xf>
    <xf numFmtId="0" fontId="28" fillId="0" borderId="14" xfId="69" applyFont="1" applyFill="1" applyBorder="1">
      <alignment/>
      <protection/>
    </xf>
    <xf numFmtId="49" fontId="28" fillId="0" borderId="14" xfId="69" applyNumberFormat="1" applyFont="1" applyFill="1" applyBorder="1" applyAlignment="1">
      <alignment horizontal="center"/>
      <protection/>
    </xf>
    <xf numFmtId="2" fontId="28" fillId="0" borderId="14" xfId="69" applyNumberFormat="1" applyFont="1" applyFill="1" applyBorder="1" applyAlignment="1">
      <alignment horizontal="center"/>
      <protection/>
    </xf>
    <xf numFmtId="0" fontId="28" fillId="0" borderId="14" xfId="55" applyFont="1" applyFill="1" applyBorder="1" applyAlignment="1">
      <alignment horizontal="center" vertical="top" wrapText="1"/>
      <protection/>
    </xf>
    <xf numFmtId="0" fontId="28" fillId="0" borderId="17" xfId="55" applyFont="1" applyFill="1" applyBorder="1" applyAlignment="1">
      <alignment horizontal="center"/>
      <protection/>
    </xf>
    <xf numFmtId="0" fontId="28" fillId="0" borderId="17" xfId="56" applyFont="1" applyFill="1" applyBorder="1" applyAlignment="1">
      <alignment vertical="top" wrapText="1"/>
      <protection/>
    </xf>
    <xf numFmtId="2" fontId="28" fillId="0" borderId="17" xfId="56" applyNumberFormat="1" applyFont="1" applyFill="1" applyBorder="1" applyAlignment="1">
      <alignment horizontal="center" vertical="top" wrapText="1"/>
      <protection/>
    </xf>
    <xf numFmtId="0" fontId="28" fillId="0" borderId="17" xfId="69" applyFont="1" applyFill="1" applyBorder="1">
      <alignment/>
      <protection/>
    </xf>
    <xf numFmtId="14" fontId="28" fillId="0" borderId="17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2" fontId="28" fillId="0" borderId="17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/>
    </xf>
    <xf numFmtId="14" fontId="28" fillId="0" borderId="17" xfId="0" applyNumberFormat="1" applyFont="1" applyFill="1" applyBorder="1" applyAlignment="1">
      <alignment horizontal="center"/>
    </xf>
    <xf numFmtId="2" fontId="28" fillId="0" borderId="17" xfId="0" applyNumberFormat="1" applyFont="1" applyFill="1" applyBorder="1" applyAlignment="1">
      <alignment horizontal="center"/>
    </xf>
    <xf numFmtId="0" fontId="28" fillId="0" borderId="17" xfId="67" applyFont="1" applyFill="1" applyBorder="1">
      <alignment/>
      <protection/>
    </xf>
    <xf numFmtId="14" fontId="28" fillId="0" borderId="17" xfId="67" applyNumberFormat="1" applyFont="1" applyFill="1" applyBorder="1" applyAlignment="1">
      <alignment horizontal="center"/>
      <protection/>
    </xf>
    <xf numFmtId="2" fontId="28" fillId="0" borderId="17" xfId="67" applyNumberFormat="1" applyFont="1" applyFill="1" applyBorder="1" applyAlignment="1">
      <alignment horizontal="center"/>
      <protection/>
    </xf>
    <xf numFmtId="2" fontId="28" fillId="0" borderId="17" xfId="67" applyNumberFormat="1" applyFont="1" applyFill="1" applyBorder="1" applyAlignment="1">
      <alignment horizontal="center"/>
      <protection/>
    </xf>
    <xf numFmtId="0" fontId="28" fillId="0" borderId="17" xfId="67" applyFont="1" applyFill="1" applyBorder="1" applyAlignment="1">
      <alignment horizontal="center"/>
      <protection/>
    </xf>
    <xf numFmtId="0" fontId="28" fillId="0" borderId="17" xfId="71" applyNumberFormat="1" applyFont="1" applyFill="1" applyBorder="1" applyAlignment="1">
      <alignment vertical="center"/>
      <protection/>
    </xf>
    <xf numFmtId="49" fontId="28" fillId="0" borderId="17" xfId="71" applyNumberFormat="1" applyFont="1" applyFill="1" applyBorder="1" applyAlignment="1">
      <alignment horizontal="center" vertical="center"/>
      <protection/>
    </xf>
    <xf numFmtId="0" fontId="28" fillId="0" borderId="17" xfId="0" applyFont="1" applyFill="1" applyBorder="1" applyAlignment="1" quotePrefix="1">
      <alignment/>
    </xf>
    <xf numFmtId="49" fontId="28" fillId="0" borderId="17" xfId="70" applyNumberFormat="1" applyFont="1" applyFill="1" applyBorder="1" applyAlignment="1">
      <alignment horizontal="center"/>
      <protection/>
    </xf>
    <xf numFmtId="0" fontId="28" fillId="0" borderId="17" xfId="71" applyFont="1" applyFill="1" applyBorder="1" applyAlignment="1">
      <alignment vertical="center"/>
      <protection/>
    </xf>
    <xf numFmtId="0" fontId="28" fillId="0" borderId="22" xfId="55" applyFont="1" applyFill="1" applyBorder="1" applyAlignment="1">
      <alignment horizontal="center"/>
      <protection/>
    </xf>
    <xf numFmtId="49" fontId="28" fillId="0" borderId="22" xfId="70" applyNumberFormat="1" applyFont="1" applyFill="1" applyBorder="1">
      <alignment/>
      <protection/>
    </xf>
    <xf numFmtId="49" fontId="28" fillId="0" borderId="22" xfId="70" applyNumberFormat="1" applyFont="1" applyFill="1" applyBorder="1" applyAlignment="1">
      <alignment horizontal="center"/>
      <protection/>
    </xf>
    <xf numFmtId="49" fontId="28" fillId="0" borderId="22" xfId="62" applyNumberFormat="1" applyFont="1" applyFill="1" applyBorder="1" applyAlignment="1">
      <alignment horizontal="center"/>
      <protection/>
    </xf>
    <xf numFmtId="2" fontId="28" fillId="0" borderId="22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/>
    </xf>
    <xf numFmtId="0" fontId="28" fillId="0" borderId="22" xfId="0" applyFont="1" applyFill="1" applyBorder="1" applyAlignment="1">
      <alignment/>
    </xf>
    <xf numFmtId="0" fontId="28" fillId="0" borderId="22" xfId="0" applyFont="1" applyFill="1" applyBorder="1" applyAlignment="1" quotePrefix="1">
      <alignment/>
    </xf>
    <xf numFmtId="0" fontId="36" fillId="24" borderId="0" xfId="68" applyFont="1" applyFill="1" applyBorder="1" applyAlignment="1">
      <alignment horizontal="left" vertical="center" wrapText="1"/>
      <protection/>
    </xf>
    <xf numFmtId="0" fontId="3" fillId="0" borderId="23" xfId="57" applyFont="1" applyFill="1" applyBorder="1" applyAlignment="1">
      <alignment horizontal="center" vertical="center"/>
      <protection/>
    </xf>
    <xf numFmtId="0" fontId="30" fillId="0" borderId="23" xfId="0" applyFont="1" applyFill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3" xfId="0" applyFont="1" applyBorder="1" applyAlignment="1">
      <alignment/>
    </xf>
    <xf numFmtId="0" fontId="28" fillId="0" borderId="0" xfId="0" applyFont="1" applyFill="1" applyAlignment="1">
      <alignment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_BD goc" xfId="59"/>
    <cellStyle name="Normal_BD goc MN" xfId="60"/>
    <cellStyle name="Normal_CĐTH 31 B" xfId="61"/>
    <cellStyle name="Normal_CĐTH 31D" xfId="62"/>
    <cellStyle name="Normal_CĐTH 31E" xfId="63"/>
    <cellStyle name="Normal_Danh sach lop TC K14(MN, TH) (tính đến ngày 8-9)" xfId="64"/>
    <cellStyle name="Normal_MAM NON C" xfId="65"/>
    <cellStyle name="Normal_Mẫu 1-NNS" xfId="66"/>
    <cellStyle name="Normal_Mẫu 1-TNS" xfId="67"/>
    <cellStyle name="Normal_Sheet1" xfId="68"/>
    <cellStyle name="Normal_SP Tiếng anh 31A" xfId="69"/>
    <cellStyle name="Normal_TIEU HOC A" xfId="70"/>
    <cellStyle name="Normal_TIEU HOC B" xfId="71"/>
    <cellStyle name="Normal_TIEU HOC D" xfId="72"/>
    <cellStyle name="Normal_TIEU HOC E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㼿㼿琠" xfId="80"/>
    <cellStyle name="㼿㼿琠" xfId="81"/>
    <cellStyle name="㼿㼿㼿" xfId="82"/>
    <cellStyle name="㼿㼿㼿㼿㼿" xfId="83"/>
    <cellStyle name="㼿㼿㼿㼿㼿?" xfId="84"/>
    <cellStyle name="㼿㼿㼿㼿㼿?쀀" xfId="85"/>
    <cellStyle name="㼿㼿㼿㼿㼿?쀀尠" xfId="86"/>
    <cellStyle name="㼿㼿㼿㼿㼿?쀀尠䄠⽍" xfId="87"/>
    <cellStyle name="㼿㼿㼿㼿㼿?쀀尠䄠⽍䵐" xfId="88"/>
    <cellStyle name="㼿㼿㼿㼿㼿㼿㼿" xfId="89"/>
    <cellStyle name="㼿㼿㼿㼿㼿㼿㼿㼿㼿㼿㼿尿尬礠祹" xfId="90"/>
    <cellStyle name="㼿㼿㼿㼿㼿㼿㼿㼿㼿㼿㼿尿尬礠祹y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N86" sqref="N86"/>
    </sheetView>
  </sheetViews>
  <sheetFormatPr defaultColWidth="8.8515625" defaultRowHeight="15"/>
  <cols>
    <col min="1" max="1" width="6.140625" style="6" customWidth="1"/>
    <col min="2" max="2" width="16.57421875" style="6" customWidth="1"/>
    <col min="3" max="3" width="7.140625" style="6" customWidth="1"/>
    <col min="4" max="5" width="14.00390625" style="6" customWidth="1"/>
    <col min="6" max="6" width="6.140625" style="6" customWidth="1"/>
    <col min="7" max="7" width="8.28125" style="6" customWidth="1"/>
    <col min="8" max="8" width="9.140625" style="6" customWidth="1"/>
    <col min="9" max="9" width="7.421875" style="6" customWidth="1"/>
    <col min="10" max="16384" width="8.8515625" style="6" customWidth="1"/>
  </cols>
  <sheetData>
    <row r="1" spans="1:3" ht="15.75" customHeight="1">
      <c r="A1" s="143" t="s">
        <v>183</v>
      </c>
      <c r="B1" s="143"/>
      <c r="C1" s="143"/>
    </row>
    <row r="2" spans="1:3" ht="15.75">
      <c r="A2" s="7"/>
      <c r="B2" s="7"/>
      <c r="C2" s="5"/>
    </row>
    <row r="3" spans="1:11" ht="36" customHeight="1">
      <c r="A3" s="123" t="s">
        <v>174</v>
      </c>
      <c r="B3" s="124"/>
      <c r="C3" s="124"/>
      <c r="D3" s="124"/>
      <c r="E3" s="124"/>
      <c r="F3" s="124"/>
      <c r="G3" s="124"/>
      <c r="H3" s="124"/>
      <c r="I3" s="124"/>
      <c r="J3" s="124"/>
      <c r="K3" s="1"/>
    </row>
    <row r="4" spans="1:11" ht="15">
      <c r="A4" s="177" t="s">
        <v>185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20.25">
      <c r="A5" s="178"/>
      <c r="B5" s="178"/>
      <c r="C5" s="178"/>
      <c r="D5" s="178"/>
      <c r="E5" s="178"/>
      <c r="F5" s="178"/>
      <c r="G5" s="178"/>
      <c r="H5" s="178"/>
      <c r="I5" s="178"/>
      <c r="J5" s="179"/>
      <c r="K5" s="179"/>
    </row>
    <row r="6" spans="1:11" ht="15.75">
      <c r="A6" s="8" t="s">
        <v>0</v>
      </c>
      <c r="B6" s="8" t="s">
        <v>1</v>
      </c>
      <c r="C6" s="8"/>
      <c r="D6" s="8" t="s">
        <v>2</v>
      </c>
      <c r="E6" s="8" t="s">
        <v>51</v>
      </c>
      <c r="F6" s="8" t="s">
        <v>3</v>
      </c>
      <c r="G6" s="9" t="s">
        <v>54</v>
      </c>
      <c r="H6" s="9"/>
      <c r="I6" s="21" t="s">
        <v>4</v>
      </c>
      <c r="J6" s="8" t="s">
        <v>5</v>
      </c>
      <c r="K6" s="10" t="s">
        <v>6</v>
      </c>
    </row>
    <row r="7" spans="1:11" ht="21" customHeight="1">
      <c r="A7" s="20"/>
      <c r="B7" s="8"/>
      <c r="C7" s="8"/>
      <c r="D7" s="20"/>
      <c r="E7" s="8"/>
      <c r="F7" s="20"/>
      <c r="G7" s="23" t="s">
        <v>57</v>
      </c>
      <c r="H7" s="23" t="s">
        <v>166</v>
      </c>
      <c r="I7" s="22"/>
      <c r="J7" s="20"/>
      <c r="K7" s="10"/>
    </row>
    <row r="8" spans="1:11" ht="15">
      <c r="A8" s="144">
        <v>1</v>
      </c>
      <c r="B8" s="145" t="s">
        <v>7</v>
      </c>
      <c r="C8" s="145" t="s">
        <v>8</v>
      </c>
      <c r="D8" s="146" t="s">
        <v>9</v>
      </c>
      <c r="E8" s="146" t="s">
        <v>50</v>
      </c>
      <c r="F8" s="146" t="s">
        <v>169</v>
      </c>
      <c r="G8" s="147">
        <f>H8*10/4</f>
        <v>9.5</v>
      </c>
      <c r="H8" s="146" t="s">
        <v>168</v>
      </c>
      <c r="I8" s="146" t="s">
        <v>10</v>
      </c>
      <c r="J8" s="28" t="s">
        <v>167</v>
      </c>
      <c r="K8" s="148"/>
    </row>
    <row r="9" spans="1:11" ht="15">
      <c r="A9" s="149">
        <v>2</v>
      </c>
      <c r="B9" s="150" t="s">
        <v>11</v>
      </c>
      <c r="C9" s="150" t="s">
        <v>12</v>
      </c>
      <c r="D9" s="44" t="s">
        <v>13</v>
      </c>
      <c r="E9" s="44" t="s">
        <v>50</v>
      </c>
      <c r="F9" s="151">
        <v>4</v>
      </c>
      <c r="G9" s="45">
        <f>H9*10/4</f>
        <v>9.3</v>
      </c>
      <c r="H9" s="46">
        <v>3.72</v>
      </c>
      <c r="I9" s="50">
        <v>3.9</v>
      </c>
      <c r="J9" s="34" t="s">
        <v>167</v>
      </c>
      <c r="K9" s="41"/>
    </row>
    <row r="10" spans="1:11" ht="15">
      <c r="A10" s="149">
        <v>3</v>
      </c>
      <c r="B10" s="152" t="s">
        <v>14</v>
      </c>
      <c r="C10" s="152" t="s">
        <v>15</v>
      </c>
      <c r="D10" s="44" t="s">
        <v>16</v>
      </c>
      <c r="E10" s="44" t="s">
        <v>50</v>
      </c>
      <c r="F10" s="44" t="s">
        <v>169</v>
      </c>
      <c r="G10" s="45">
        <f>H10*10/4</f>
        <v>9.1</v>
      </c>
      <c r="H10" s="44" t="s">
        <v>17</v>
      </c>
      <c r="I10" s="50">
        <v>3.88</v>
      </c>
      <c r="J10" s="34" t="s">
        <v>167</v>
      </c>
      <c r="K10" s="41"/>
    </row>
    <row r="11" spans="1:11" ht="15">
      <c r="A11" s="149">
        <v>4</v>
      </c>
      <c r="B11" s="152" t="s">
        <v>18</v>
      </c>
      <c r="C11" s="152" t="s">
        <v>19</v>
      </c>
      <c r="D11" s="44" t="s">
        <v>20</v>
      </c>
      <c r="E11" s="44" t="s">
        <v>50</v>
      </c>
      <c r="F11" s="44" t="s">
        <v>169</v>
      </c>
      <c r="G11" s="45">
        <f>H11*10/4</f>
        <v>9.1</v>
      </c>
      <c r="H11" s="44" t="s">
        <v>17</v>
      </c>
      <c r="I11" s="44" t="s">
        <v>21</v>
      </c>
      <c r="J11" s="34" t="s">
        <v>167</v>
      </c>
      <c r="K11" s="46"/>
    </row>
    <row r="12" spans="1:11" ht="15">
      <c r="A12" s="149">
        <v>5</v>
      </c>
      <c r="B12" s="34" t="s">
        <v>7</v>
      </c>
      <c r="C12" s="34" t="s">
        <v>30</v>
      </c>
      <c r="D12" s="153">
        <v>34977</v>
      </c>
      <c r="E12" s="154" t="s">
        <v>31</v>
      </c>
      <c r="F12" s="50">
        <v>4</v>
      </c>
      <c r="G12" s="50">
        <v>10</v>
      </c>
      <c r="H12" s="50">
        <v>4</v>
      </c>
      <c r="I12" s="155">
        <v>4</v>
      </c>
      <c r="J12" s="34" t="s">
        <v>167</v>
      </c>
      <c r="K12" s="41"/>
    </row>
    <row r="13" spans="1:11" ht="15">
      <c r="A13" s="149">
        <v>6</v>
      </c>
      <c r="B13" s="34" t="s">
        <v>32</v>
      </c>
      <c r="C13" s="34" t="s">
        <v>33</v>
      </c>
      <c r="D13" s="153">
        <v>34735</v>
      </c>
      <c r="E13" s="154" t="s">
        <v>31</v>
      </c>
      <c r="F13" s="50">
        <v>4</v>
      </c>
      <c r="G13" s="50">
        <v>9.8</v>
      </c>
      <c r="H13" s="50">
        <v>3.92</v>
      </c>
      <c r="I13" s="155">
        <v>3.973333333333333</v>
      </c>
      <c r="J13" s="34" t="s">
        <v>167</v>
      </c>
      <c r="K13" s="41"/>
    </row>
    <row r="14" spans="1:11" ht="15">
      <c r="A14" s="149">
        <v>7</v>
      </c>
      <c r="B14" s="156" t="s">
        <v>34</v>
      </c>
      <c r="C14" s="156" t="s">
        <v>35</v>
      </c>
      <c r="D14" s="157">
        <v>34309</v>
      </c>
      <c r="E14" s="158" t="s">
        <v>36</v>
      </c>
      <c r="F14" s="158">
        <v>4</v>
      </c>
      <c r="G14" s="158">
        <v>10</v>
      </c>
      <c r="H14" s="158">
        <v>4</v>
      </c>
      <c r="I14" s="158">
        <v>4</v>
      </c>
      <c r="J14" s="34" t="s">
        <v>167</v>
      </c>
      <c r="K14" s="156"/>
    </row>
    <row r="15" spans="1:11" ht="15">
      <c r="A15" s="149">
        <v>8</v>
      </c>
      <c r="B15" s="156" t="s">
        <v>37</v>
      </c>
      <c r="C15" s="156" t="s">
        <v>38</v>
      </c>
      <c r="D15" s="157" t="s">
        <v>39</v>
      </c>
      <c r="E15" s="158" t="s">
        <v>36</v>
      </c>
      <c r="F15" s="158">
        <v>4</v>
      </c>
      <c r="G15" s="158">
        <v>10</v>
      </c>
      <c r="H15" s="158">
        <v>4</v>
      </c>
      <c r="I15" s="158">
        <v>4</v>
      </c>
      <c r="J15" s="34" t="s">
        <v>167</v>
      </c>
      <c r="K15" s="156"/>
    </row>
    <row r="16" spans="1:11" ht="15">
      <c r="A16" s="149">
        <v>9</v>
      </c>
      <c r="B16" s="156" t="s">
        <v>40</v>
      </c>
      <c r="C16" s="156" t="s">
        <v>41</v>
      </c>
      <c r="D16" s="157">
        <v>34790</v>
      </c>
      <c r="E16" s="158" t="s">
        <v>36</v>
      </c>
      <c r="F16" s="158">
        <v>4</v>
      </c>
      <c r="G16" s="158">
        <v>10</v>
      </c>
      <c r="H16" s="158">
        <v>4</v>
      </c>
      <c r="I16" s="158">
        <v>4</v>
      </c>
      <c r="J16" s="34" t="s">
        <v>167</v>
      </c>
      <c r="K16" s="156"/>
    </row>
    <row r="17" spans="1:11" ht="15">
      <c r="A17" s="149">
        <v>10</v>
      </c>
      <c r="B17" s="159" t="s">
        <v>42</v>
      </c>
      <c r="C17" s="159" t="s">
        <v>15</v>
      </c>
      <c r="D17" s="160">
        <v>34831</v>
      </c>
      <c r="E17" s="161" t="s">
        <v>43</v>
      </c>
      <c r="F17" s="161">
        <v>4</v>
      </c>
      <c r="G17" s="161">
        <v>9.4</v>
      </c>
      <c r="H17" s="161">
        <v>3.76</v>
      </c>
      <c r="I17" s="162">
        <v>3.92</v>
      </c>
      <c r="J17" s="34" t="s">
        <v>167</v>
      </c>
      <c r="K17" s="163"/>
    </row>
    <row r="18" spans="1:11" ht="15">
      <c r="A18" s="149">
        <v>11</v>
      </c>
      <c r="B18" s="159" t="s">
        <v>44</v>
      </c>
      <c r="C18" s="159" t="s">
        <v>45</v>
      </c>
      <c r="D18" s="160">
        <v>34822</v>
      </c>
      <c r="E18" s="161" t="s">
        <v>43</v>
      </c>
      <c r="F18" s="161">
        <v>3.88</v>
      </c>
      <c r="G18" s="161">
        <v>9.4</v>
      </c>
      <c r="H18" s="161">
        <v>3.76</v>
      </c>
      <c r="I18" s="162">
        <v>3.84</v>
      </c>
      <c r="J18" s="34" t="s">
        <v>167</v>
      </c>
      <c r="K18" s="163"/>
    </row>
    <row r="19" spans="1:11" ht="15">
      <c r="A19" s="149">
        <v>12</v>
      </c>
      <c r="B19" s="159" t="s">
        <v>46</v>
      </c>
      <c r="C19" s="159" t="s">
        <v>47</v>
      </c>
      <c r="D19" s="163" t="s">
        <v>48</v>
      </c>
      <c r="E19" s="161" t="s">
        <v>43</v>
      </c>
      <c r="F19" s="161">
        <v>3.75</v>
      </c>
      <c r="G19" s="161">
        <v>9.3</v>
      </c>
      <c r="H19" s="161">
        <v>3.72</v>
      </c>
      <c r="I19" s="162">
        <v>3.74</v>
      </c>
      <c r="J19" s="34" t="s">
        <v>167</v>
      </c>
      <c r="K19" s="163"/>
    </row>
    <row r="20" spans="1:11" ht="15">
      <c r="A20" s="149">
        <v>13</v>
      </c>
      <c r="B20" s="164" t="s">
        <v>67</v>
      </c>
      <c r="C20" s="164" t="s">
        <v>68</v>
      </c>
      <c r="D20" s="165" t="s">
        <v>69</v>
      </c>
      <c r="E20" s="63" t="s">
        <v>70</v>
      </c>
      <c r="F20" s="49">
        <v>4</v>
      </c>
      <c r="G20" s="50">
        <v>10</v>
      </c>
      <c r="H20" s="50">
        <f aca="true" t="shared" si="0" ref="H20:H35">(G20*4)/10</f>
        <v>4</v>
      </c>
      <c r="I20" s="50">
        <f aca="true" t="shared" si="1" ref="I20:I35">ROUND((F20*2+H20)/3,2)</f>
        <v>4</v>
      </c>
      <c r="J20" s="34" t="str">
        <f aca="true" t="shared" si="2" ref="J20:J35">IF(MIN(F20:H20)&lt;2,"Yếu",IF(AND(2&lt;=MIN(F20:H20),MIN(F20:H20)&lt;2.5),"TBình",IF(AND(2.5&lt;=MIN(F20:H20),MIN(F20:H20)&lt;3.2),"Khá",IF(AND(3.2&lt;=MIN(F20:H20),MIN(F20:H20)&lt;3.6),"Giỏi","Xuất sắc"))))</f>
        <v>Xuất sắc</v>
      </c>
      <c r="K20" s="166"/>
    </row>
    <row r="21" spans="1:11" ht="15">
      <c r="A21" s="149">
        <v>14</v>
      </c>
      <c r="B21" s="55" t="s">
        <v>32</v>
      </c>
      <c r="C21" s="55" t="s">
        <v>71</v>
      </c>
      <c r="D21" s="167" t="s">
        <v>72</v>
      </c>
      <c r="E21" s="56" t="s">
        <v>73</v>
      </c>
      <c r="F21" s="49">
        <v>4</v>
      </c>
      <c r="G21" s="50">
        <v>9.8</v>
      </c>
      <c r="H21" s="50">
        <f t="shared" si="0"/>
        <v>3.9200000000000004</v>
      </c>
      <c r="I21" s="50">
        <f t="shared" si="1"/>
        <v>3.97</v>
      </c>
      <c r="J21" s="34" t="str">
        <f t="shared" si="2"/>
        <v>Xuất sắc</v>
      </c>
      <c r="K21" s="166"/>
    </row>
    <row r="22" spans="1:11" ht="15">
      <c r="A22" s="149">
        <v>15</v>
      </c>
      <c r="B22" s="164" t="s">
        <v>74</v>
      </c>
      <c r="C22" s="168" t="s">
        <v>75</v>
      </c>
      <c r="D22" s="165" t="s">
        <v>76</v>
      </c>
      <c r="E22" s="63" t="s">
        <v>70</v>
      </c>
      <c r="F22" s="49">
        <v>4</v>
      </c>
      <c r="G22" s="50">
        <v>9.5</v>
      </c>
      <c r="H22" s="50">
        <f t="shared" si="0"/>
        <v>3.8</v>
      </c>
      <c r="I22" s="50">
        <f t="shared" si="1"/>
        <v>3.93</v>
      </c>
      <c r="J22" s="34" t="str">
        <f t="shared" si="2"/>
        <v>Xuất sắc</v>
      </c>
      <c r="K22" s="166"/>
    </row>
    <row r="23" spans="1:11" ht="15">
      <c r="A23" s="149">
        <v>16</v>
      </c>
      <c r="B23" s="55" t="s">
        <v>77</v>
      </c>
      <c r="C23" s="55" t="s">
        <v>78</v>
      </c>
      <c r="D23" s="167" t="s">
        <v>79</v>
      </c>
      <c r="E23" s="56" t="s">
        <v>73</v>
      </c>
      <c r="F23" s="49">
        <v>4</v>
      </c>
      <c r="G23" s="50">
        <v>9.2</v>
      </c>
      <c r="H23" s="50">
        <f t="shared" si="0"/>
        <v>3.6799999999999997</v>
      </c>
      <c r="I23" s="50">
        <f t="shared" si="1"/>
        <v>3.89</v>
      </c>
      <c r="J23" s="34" t="str">
        <f t="shared" si="2"/>
        <v>Xuất sắc</v>
      </c>
      <c r="K23" s="166"/>
    </row>
    <row r="24" spans="1:11" ht="15">
      <c r="A24" s="149">
        <v>17</v>
      </c>
      <c r="B24" s="55" t="s">
        <v>80</v>
      </c>
      <c r="C24" s="55" t="s">
        <v>81</v>
      </c>
      <c r="D24" s="167" t="s">
        <v>82</v>
      </c>
      <c r="E24" s="56" t="s">
        <v>73</v>
      </c>
      <c r="F24" s="49">
        <v>3.83</v>
      </c>
      <c r="G24" s="50">
        <v>10</v>
      </c>
      <c r="H24" s="50">
        <f t="shared" si="0"/>
        <v>4</v>
      </c>
      <c r="I24" s="50">
        <f t="shared" si="1"/>
        <v>3.89</v>
      </c>
      <c r="J24" s="34" t="str">
        <f t="shared" si="2"/>
        <v>Xuất sắc</v>
      </c>
      <c r="K24" s="166"/>
    </row>
    <row r="25" spans="1:11" ht="15">
      <c r="A25" s="149">
        <v>18</v>
      </c>
      <c r="B25" s="55" t="s">
        <v>83</v>
      </c>
      <c r="C25" s="55" t="s">
        <v>84</v>
      </c>
      <c r="D25" s="167" t="s">
        <v>85</v>
      </c>
      <c r="E25" s="56" t="s">
        <v>73</v>
      </c>
      <c r="F25" s="49">
        <v>3.83</v>
      </c>
      <c r="G25" s="50">
        <v>9.9</v>
      </c>
      <c r="H25" s="50">
        <f t="shared" si="0"/>
        <v>3.96</v>
      </c>
      <c r="I25" s="50">
        <f t="shared" si="1"/>
        <v>3.87</v>
      </c>
      <c r="J25" s="34" t="str">
        <f t="shared" si="2"/>
        <v>Xuất sắc</v>
      </c>
      <c r="K25" s="166"/>
    </row>
    <row r="26" spans="1:11" ht="15">
      <c r="A26" s="149">
        <v>19</v>
      </c>
      <c r="B26" s="55" t="s">
        <v>86</v>
      </c>
      <c r="C26" s="55" t="s">
        <v>12</v>
      </c>
      <c r="D26" s="167" t="s">
        <v>87</v>
      </c>
      <c r="E26" s="56" t="s">
        <v>73</v>
      </c>
      <c r="F26" s="49">
        <v>4</v>
      </c>
      <c r="G26" s="50">
        <v>9</v>
      </c>
      <c r="H26" s="50">
        <f t="shared" si="0"/>
        <v>3.6</v>
      </c>
      <c r="I26" s="50">
        <f t="shared" si="1"/>
        <v>3.87</v>
      </c>
      <c r="J26" s="34" t="str">
        <f>IF(MIN(F26:H26)&lt;2,"Yếu",IF(AND(2&lt;=MIN(F26:H26),MIN(F26:H26)&lt;2.5),"TBình",IF(AND(2.5&lt;=MIN(F26:H26),MIN(F26:H26)&lt;3.2),"Khá",IF(AND(3.2&lt;=MIN(F26:H26),MIN(F26:H26)&lt;3.6),"Giỏi","Xuất sắc"))))</f>
        <v>Xuất sắc</v>
      </c>
      <c r="K26" s="166"/>
    </row>
    <row r="27" spans="1:11" ht="15">
      <c r="A27" s="149">
        <v>20</v>
      </c>
      <c r="B27" s="164" t="s">
        <v>88</v>
      </c>
      <c r="C27" s="164" t="s">
        <v>15</v>
      </c>
      <c r="D27" s="165" t="s">
        <v>89</v>
      </c>
      <c r="E27" s="63" t="s">
        <v>70</v>
      </c>
      <c r="F27" s="49">
        <v>4</v>
      </c>
      <c r="G27" s="50">
        <v>9</v>
      </c>
      <c r="H27" s="50">
        <f t="shared" si="0"/>
        <v>3.6</v>
      </c>
      <c r="I27" s="50">
        <f t="shared" si="1"/>
        <v>3.87</v>
      </c>
      <c r="J27" s="34" t="str">
        <f t="shared" si="2"/>
        <v>Xuất sắc</v>
      </c>
      <c r="K27" s="166"/>
    </row>
    <row r="28" spans="1:11" ht="15">
      <c r="A28" s="149">
        <v>21</v>
      </c>
      <c r="B28" s="164" t="s">
        <v>32</v>
      </c>
      <c r="C28" s="164" t="s">
        <v>90</v>
      </c>
      <c r="D28" s="165" t="s">
        <v>91</v>
      </c>
      <c r="E28" s="63" t="s">
        <v>70</v>
      </c>
      <c r="F28" s="49">
        <v>3.83</v>
      </c>
      <c r="G28" s="50">
        <v>9.5</v>
      </c>
      <c r="H28" s="50">
        <f t="shared" si="0"/>
        <v>3.8</v>
      </c>
      <c r="I28" s="50">
        <f t="shared" si="1"/>
        <v>3.82</v>
      </c>
      <c r="J28" s="34" t="str">
        <f t="shared" si="2"/>
        <v>Xuất sắc</v>
      </c>
      <c r="K28" s="166"/>
    </row>
    <row r="29" spans="1:11" ht="15">
      <c r="A29" s="149">
        <v>22</v>
      </c>
      <c r="B29" s="55" t="s">
        <v>92</v>
      </c>
      <c r="C29" s="55" t="s">
        <v>93</v>
      </c>
      <c r="D29" s="167" t="s">
        <v>94</v>
      </c>
      <c r="E29" s="56" t="s">
        <v>95</v>
      </c>
      <c r="F29" s="49">
        <v>4</v>
      </c>
      <c r="G29" s="50">
        <v>9</v>
      </c>
      <c r="H29" s="50">
        <f t="shared" si="0"/>
        <v>3.6</v>
      </c>
      <c r="I29" s="41">
        <f t="shared" si="1"/>
        <v>3.87</v>
      </c>
      <c r="J29" s="34" t="str">
        <f t="shared" si="2"/>
        <v>Xuất sắc</v>
      </c>
      <c r="K29" s="166"/>
    </row>
    <row r="30" spans="1:11" ht="15">
      <c r="A30" s="149">
        <v>23</v>
      </c>
      <c r="B30" s="55" t="s">
        <v>96</v>
      </c>
      <c r="C30" s="55" t="s">
        <v>97</v>
      </c>
      <c r="D30" s="167" t="s">
        <v>98</v>
      </c>
      <c r="E30" s="56" t="s">
        <v>95</v>
      </c>
      <c r="F30" s="49">
        <v>3.67</v>
      </c>
      <c r="G30" s="50">
        <v>9</v>
      </c>
      <c r="H30" s="50">
        <f t="shared" si="0"/>
        <v>3.6</v>
      </c>
      <c r="I30" s="41">
        <f t="shared" si="1"/>
        <v>3.65</v>
      </c>
      <c r="J30" s="34" t="str">
        <f t="shared" si="2"/>
        <v>Xuất sắc</v>
      </c>
      <c r="K30" s="166"/>
    </row>
    <row r="31" spans="1:11" ht="15">
      <c r="A31" s="149">
        <v>24</v>
      </c>
      <c r="B31" s="55" t="s">
        <v>99</v>
      </c>
      <c r="C31" s="55" t="s">
        <v>100</v>
      </c>
      <c r="D31" s="167" t="s">
        <v>101</v>
      </c>
      <c r="E31" s="56" t="s">
        <v>95</v>
      </c>
      <c r="F31" s="49">
        <v>4</v>
      </c>
      <c r="G31" s="50">
        <v>8.4</v>
      </c>
      <c r="H31" s="50">
        <f t="shared" si="0"/>
        <v>3.3600000000000003</v>
      </c>
      <c r="I31" s="41">
        <f t="shared" si="1"/>
        <v>3.79</v>
      </c>
      <c r="J31" s="34" t="str">
        <f t="shared" si="2"/>
        <v>Giỏi</v>
      </c>
      <c r="K31" s="166"/>
    </row>
    <row r="32" spans="1:11" ht="15">
      <c r="A32" s="149">
        <v>25</v>
      </c>
      <c r="B32" s="55" t="s">
        <v>32</v>
      </c>
      <c r="C32" s="55" t="s">
        <v>102</v>
      </c>
      <c r="D32" s="167" t="s">
        <v>103</v>
      </c>
      <c r="E32" s="56" t="s">
        <v>95</v>
      </c>
      <c r="F32" s="49">
        <v>3.83</v>
      </c>
      <c r="G32" s="50">
        <v>8.8</v>
      </c>
      <c r="H32" s="50">
        <f t="shared" si="0"/>
        <v>3.5200000000000005</v>
      </c>
      <c r="I32" s="41">
        <f t="shared" si="1"/>
        <v>3.73</v>
      </c>
      <c r="J32" s="34" t="str">
        <f t="shared" si="2"/>
        <v>Giỏi</v>
      </c>
      <c r="K32" s="166"/>
    </row>
    <row r="33" spans="1:11" ht="15">
      <c r="A33" s="149">
        <v>26</v>
      </c>
      <c r="B33" s="55" t="s">
        <v>104</v>
      </c>
      <c r="C33" s="55" t="s">
        <v>71</v>
      </c>
      <c r="D33" s="167" t="s">
        <v>105</v>
      </c>
      <c r="E33" s="56" t="s">
        <v>95</v>
      </c>
      <c r="F33" s="49">
        <v>4</v>
      </c>
      <c r="G33" s="50">
        <v>8</v>
      </c>
      <c r="H33" s="50">
        <f t="shared" si="0"/>
        <v>3.2</v>
      </c>
      <c r="I33" s="41">
        <f t="shared" si="1"/>
        <v>3.73</v>
      </c>
      <c r="J33" s="34" t="str">
        <f t="shared" si="2"/>
        <v>Giỏi</v>
      </c>
      <c r="K33" s="166"/>
    </row>
    <row r="34" spans="1:11" ht="15">
      <c r="A34" s="149">
        <v>27</v>
      </c>
      <c r="B34" s="55" t="s">
        <v>106</v>
      </c>
      <c r="C34" s="55" t="s">
        <v>107</v>
      </c>
      <c r="D34" s="167" t="s">
        <v>108</v>
      </c>
      <c r="E34" s="56" t="s">
        <v>95</v>
      </c>
      <c r="F34" s="49">
        <v>3.83</v>
      </c>
      <c r="G34" s="50">
        <v>8.8</v>
      </c>
      <c r="H34" s="50">
        <f t="shared" si="0"/>
        <v>3.5200000000000005</v>
      </c>
      <c r="I34" s="41">
        <f t="shared" si="1"/>
        <v>3.73</v>
      </c>
      <c r="J34" s="34" t="str">
        <f t="shared" si="2"/>
        <v>Giỏi</v>
      </c>
      <c r="K34" s="166"/>
    </row>
    <row r="35" spans="1:11" ht="15">
      <c r="A35" s="169">
        <v>28</v>
      </c>
      <c r="B35" s="170" t="s">
        <v>109</v>
      </c>
      <c r="C35" s="170" t="s">
        <v>15</v>
      </c>
      <c r="D35" s="171" t="s">
        <v>110</v>
      </c>
      <c r="E35" s="172" t="s">
        <v>95</v>
      </c>
      <c r="F35" s="173">
        <v>4</v>
      </c>
      <c r="G35" s="80">
        <v>8</v>
      </c>
      <c r="H35" s="80">
        <f t="shared" si="0"/>
        <v>3.2</v>
      </c>
      <c r="I35" s="174">
        <f t="shared" si="1"/>
        <v>3.73</v>
      </c>
      <c r="J35" s="175" t="str">
        <f t="shared" si="2"/>
        <v>Giỏi</v>
      </c>
      <c r="K35" s="176"/>
    </row>
    <row r="37" ht="15">
      <c r="B37" s="182" t="s">
        <v>186</v>
      </c>
    </row>
    <row r="51" spans="1:3" ht="15">
      <c r="A51" s="143" t="s">
        <v>183</v>
      </c>
      <c r="B51" s="143"/>
      <c r="C51" s="143"/>
    </row>
    <row r="52" spans="1:3" ht="15" customHeight="1">
      <c r="A52" s="7"/>
      <c r="B52" s="7"/>
      <c r="C52" s="5"/>
    </row>
    <row r="53" spans="1:11" ht="35.25" customHeight="1">
      <c r="A53" s="123" t="s">
        <v>184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"/>
    </row>
    <row r="54" spans="1:9" ht="20.25">
      <c r="A54" s="4"/>
      <c r="B54" s="4"/>
      <c r="C54" s="4"/>
      <c r="D54" s="4"/>
      <c r="E54" s="4"/>
      <c r="F54" s="4"/>
      <c r="G54" s="4"/>
      <c r="H54" s="4"/>
      <c r="I54" s="4"/>
    </row>
    <row r="55" spans="1:11" ht="15" customHeight="1">
      <c r="A55" s="8" t="s">
        <v>0</v>
      </c>
      <c r="B55" s="8" t="s">
        <v>1</v>
      </c>
      <c r="C55" s="8"/>
      <c r="D55" s="8" t="s">
        <v>2</v>
      </c>
      <c r="E55" s="8" t="s">
        <v>51</v>
      </c>
      <c r="F55" s="8" t="s">
        <v>3</v>
      </c>
      <c r="G55" s="9" t="s">
        <v>54</v>
      </c>
      <c r="H55" s="9"/>
      <c r="I55" s="21" t="s">
        <v>4</v>
      </c>
      <c r="J55" s="8" t="s">
        <v>5</v>
      </c>
      <c r="K55" s="10" t="s">
        <v>6</v>
      </c>
    </row>
    <row r="56" spans="1:11" ht="15">
      <c r="A56" s="20"/>
      <c r="B56" s="8"/>
      <c r="C56" s="8"/>
      <c r="D56" s="20"/>
      <c r="E56" s="8"/>
      <c r="F56" s="20"/>
      <c r="G56" s="23" t="s">
        <v>57</v>
      </c>
      <c r="H56" s="23" t="s">
        <v>166</v>
      </c>
      <c r="I56" s="22"/>
      <c r="J56" s="20"/>
      <c r="K56" s="10"/>
    </row>
    <row r="57" spans="1:11" ht="15">
      <c r="A57" s="144">
        <v>1</v>
      </c>
      <c r="B57" s="145" t="s">
        <v>7</v>
      </c>
      <c r="C57" s="145" t="s">
        <v>8</v>
      </c>
      <c r="D57" s="146" t="s">
        <v>9</v>
      </c>
      <c r="E57" s="146" t="s">
        <v>50</v>
      </c>
      <c r="F57" s="146" t="s">
        <v>169</v>
      </c>
      <c r="G57" s="147">
        <f>H57*10/4</f>
        <v>9.5</v>
      </c>
      <c r="H57" s="146" t="s">
        <v>168</v>
      </c>
      <c r="I57" s="146" t="s">
        <v>10</v>
      </c>
      <c r="J57" s="28" t="s">
        <v>167</v>
      </c>
      <c r="K57" s="148"/>
    </row>
    <row r="58" spans="1:11" ht="15">
      <c r="A58" s="149">
        <v>2</v>
      </c>
      <c r="B58" s="150" t="s">
        <v>11</v>
      </c>
      <c r="C58" s="150" t="s">
        <v>12</v>
      </c>
      <c r="D58" s="44" t="s">
        <v>13</v>
      </c>
      <c r="E58" s="44" t="s">
        <v>50</v>
      </c>
      <c r="F58" s="151">
        <v>4</v>
      </c>
      <c r="G58" s="45">
        <f>H58*10/4</f>
        <v>9.3</v>
      </c>
      <c r="H58" s="46">
        <v>3.72</v>
      </c>
      <c r="I58" s="50">
        <v>3.9</v>
      </c>
      <c r="J58" s="34" t="s">
        <v>167</v>
      </c>
      <c r="K58" s="41"/>
    </row>
    <row r="59" spans="1:11" ht="15">
      <c r="A59" s="149">
        <v>3</v>
      </c>
      <c r="B59" s="152" t="s">
        <v>14</v>
      </c>
      <c r="C59" s="152" t="s">
        <v>15</v>
      </c>
      <c r="D59" s="44" t="s">
        <v>16</v>
      </c>
      <c r="E59" s="44" t="s">
        <v>50</v>
      </c>
      <c r="F59" s="44" t="s">
        <v>169</v>
      </c>
      <c r="G59" s="45">
        <f>H59*10/4</f>
        <v>9.1</v>
      </c>
      <c r="H59" s="44" t="s">
        <v>17</v>
      </c>
      <c r="I59" s="50">
        <v>3.88</v>
      </c>
      <c r="J59" s="34" t="s">
        <v>167</v>
      </c>
      <c r="K59" s="41"/>
    </row>
    <row r="60" spans="1:11" ht="15">
      <c r="A60" s="149">
        <v>4</v>
      </c>
      <c r="B60" s="152" t="s">
        <v>18</v>
      </c>
      <c r="C60" s="152" t="s">
        <v>19</v>
      </c>
      <c r="D60" s="44" t="s">
        <v>20</v>
      </c>
      <c r="E60" s="44" t="s">
        <v>50</v>
      </c>
      <c r="F60" s="44" t="s">
        <v>169</v>
      </c>
      <c r="G60" s="45">
        <f>H60*10/4</f>
        <v>9.1</v>
      </c>
      <c r="H60" s="44" t="s">
        <v>17</v>
      </c>
      <c r="I60" s="44" t="s">
        <v>21</v>
      </c>
      <c r="J60" s="34" t="s">
        <v>167</v>
      </c>
      <c r="K60" s="46"/>
    </row>
    <row r="61" spans="1:11" ht="15">
      <c r="A61" s="149">
        <v>5</v>
      </c>
      <c r="B61" s="34" t="s">
        <v>7</v>
      </c>
      <c r="C61" s="34" t="s">
        <v>30</v>
      </c>
      <c r="D61" s="153">
        <v>34977</v>
      </c>
      <c r="E61" s="154" t="s">
        <v>31</v>
      </c>
      <c r="F61" s="50">
        <v>4</v>
      </c>
      <c r="G61" s="50">
        <v>10</v>
      </c>
      <c r="H61" s="50">
        <v>4</v>
      </c>
      <c r="I61" s="155">
        <v>4</v>
      </c>
      <c r="J61" s="34" t="s">
        <v>167</v>
      </c>
      <c r="K61" s="41"/>
    </row>
    <row r="62" spans="1:11" ht="15">
      <c r="A62" s="149">
        <v>6</v>
      </c>
      <c r="B62" s="34" t="s">
        <v>32</v>
      </c>
      <c r="C62" s="34" t="s">
        <v>33</v>
      </c>
      <c r="D62" s="153">
        <v>34735</v>
      </c>
      <c r="E62" s="154" t="s">
        <v>31</v>
      </c>
      <c r="F62" s="50">
        <v>4</v>
      </c>
      <c r="G62" s="50">
        <v>9.8</v>
      </c>
      <c r="H62" s="50">
        <v>3.92</v>
      </c>
      <c r="I62" s="155">
        <v>3.973333333333333</v>
      </c>
      <c r="J62" s="34" t="s">
        <v>167</v>
      </c>
      <c r="K62" s="41"/>
    </row>
    <row r="63" spans="1:11" ht="15">
      <c r="A63" s="149">
        <v>7</v>
      </c>
      <c r="B63" s="156" t="s">
        <v>34</v>
      </c>
      <c r="C63" s="156" t="s">
        <v>35</v>
      </c>
      <c r="D63" s="157">
        <v>34309</v>
      </c>
      <c r="E63" s="158" t="s">
        <v>36</v>
      </c>
      <c r="F63" s="158">
        <v>4</v>
      </c>
      <c r="G63" s="158">
        <v>10</v>
      </c>
      <c r="H63" s="158">
        <v>4</v>
      </c>
      <c r="I63" s="158">
        <v>4</v>
      </c>
      <c r="J63" s="34" t="s">
        <v>167</v>
      </c>
      <c r="K63" s="156"/>
    </row>
    <row r="64" spans="1:11" ht="15">
      <c r="A64" s="149">
        <v>8</v>
      </c>
      <c r="B64" s="156" t="s">
        <v>37</v>
      </c>
      <c r="C64" s="156" t="s">
        <v>38</v>
      </c>
      <c r="D64" s="157" t="s">
        <v>39</v>
      </c>
      <c r="E64" s="158" t="s">
        <v>36</v>
      </c>
      <c r="F64" s="158">
        <v>4</v>
      </c>
      <c r="G64" s="158">
        <v>10</v>
      </c>
      <c r="H64" s="158">
        <v>4</v>
      </c>
      <c r="I64" s="158">
        <v>4</v>
      </c>
      <c r="J64" s="34" t="s">
        <v>167</v>
      </c>
      <c r="K64" s="156"/>
    </row>
    <row r="65" spans="1:11" ht="15">
      <c r="A65" s="149">
        <v>9</v>
      </c>
      <c r="B65" s="156" t="s">
        <v>40</v>
      </c>
      <c r="C65" s="156" t="s">
        <v>41</v>
      </c>
      <c r="D65" s="157">
        <v>34790</v>
      </c>
      <c r="E65" s="158" t="s">
        <v>36</v>
      </c>
      <c r="F65" s="158">
        <v>4</v>
      </c>
      <c r="G65" s="158">
        <v>10</v>
      </c>
      <c r="H65" s="158">
        <v>4</v>
      </c>
      <c r="I65" s="158">
        <v>4</v>
      </c>
      <c r="J65" s="34" t="s">
        <v>167</v>
      </c>
      <c r="K65" s="156"/>
    </row>
    <row r="66" spans="1:11" ht="15">
      <c r="A66" s="149">
        <v>10</v>
      </c>
      <c r="B66" s="159" t="s">
        <v>42</v>
      </c>
      <c r="C66" s="159" t="s">
        <v>15</v>
      </c>
      <c r="D66" s="160">
        <v>34831</v>
      </c>
      <c r="E66" s="161" t="s">
        <v>43</v>
      </c>
      <c r="F66" s="161">
        <v>4</v>
      </c>
      <c r="G66" s="161">
        <v>9.4</v>
      </c>
      <c r="H66" s="161">
        <v>3.76</v>
      </c>
      <c r="I66" s="162">
        <v>3.92</v>
      </c>
      <c r="J66" s="34" t="s">
        <v>167</v>
      </c>
      <c r="K66" s="163"/>
    </row>
    <row r="67" spans="1:11" ht="15">
      <c r="A67" s="149">
        <v>11</v>
      </c>
      <c r="B67" s="159" t="s">
        <v>44</v>
      </c>
      <c r="C67" s="159" t="s">
        <v>45</v>
      </c>
      <c r="D67" s="160">
        <v>34822</v>
      </c>
      <c r="E67" s="161" t="s">
        <v>43</v>
      </c>
      <c r="F67" s="161">
        <v>3.88</v>
      </c>
      <c r="G67" s="161">
        <v>9.4</v>
      </c>
      <c r="H67" s="161">
        <v>3.76</v>
      </c>
      <c r="I67" s="162">
        <v>3.84</v>
      </c>
      <c r="J67" s="34" t="s">
        <v>167</v>
      </c>
      <c r="K67" s="163"/>
    </row>
    <row r="68" spans="1:11" ht="15">
      <c r="A68" s="149">
        <v>12</v>
      </c>
      <c r="B68" s="159" t="s">
        <v>46</v>
      </c>
      <c r="C68" s="159" t="s">
        <v>47</v>
      </c>
      <c r="D68" s="163" t="s">
        <v>48</v>
      </c>
      <c r="E68" s="161" t="s">
        <v>43</v>
      </c>
      <c r="F68" s="161">
        <v>3.75</v>
      </c>
      <c r="G68" s="161">
        <v>9.3</v>
      </c>
      <c r="H68" s="161">
        <v>3.72</v>
      </c>
      <c r="I68" s="162">
        <v>3.74</v>
      </c>
      <c r="J68" s="34" t="s">
        <v>167</v>
      </c>
      <c r="K68" s="163"/>
    </row>
    <row r="69" spans="1:11" ht="15">
      <c r="A69" s="149">
        <v>13</v>
      </c>
      <c r="B69" s="164" t="s">
        <v>67</v>
      </c>
      <c r="C69" s="164" t="s">
        <v>68</v>
      </c>
      <c r="D69" s="165" t="s">
        <v>69</v>
      </c>
      <c r="E69" s="63" t="s">
        <v>70</v>
      </c>
      <c r="F69" s="49">
        <v>4</v>
      </c>
      <c r="G69" s="50">
        <v>10</v>
      </c>
      <c r="H69" s="50">
        <f aca="true" t="shared" si="3" ref="H69:H84">(G69*4)/10</f>
        <v>4</v>
      </c>
      <c r="I69" s="50">
        <f aca="true" t="shared" si="4" ref="I69:I84">ROUND((F69*2+H69)/3,2)</f>
        <v>4</v>
      </c>
      <c r="J69" s="34" t="str">
        <f>IF(MIN(F69:H69)&lt;2,"Yếu",IF(AND(2&lt;=MIN(F69:H69),MIN(F69:H69)&lt;2.5),"TBình",IF(AND(2.5&lt;=MIN(F69:H69),MIN(F69:H69)&lt;3.2),"Khá",IF(AND(3.2&lt;=MIN(F69:H69),MIN(F69:H69)&lt;3.6),"Giỏi","Xuất sắc"))))</f>
        <v>Xuất sắc</v>
      </c>
      <c r="K69" s="166"/>
    </row>
    <row r="70" spans="1:11" ht="15">
      <c r="A70" s="149">
        <v>14</v>
      </c>
      <c r="B70" s="55" t="s">
        <v>32</v>
      </c>
      <c r="C70" s="55" t="s">
        <v>71</v>
      </c>
      <c r="D70" s="167" t="s">
        <v>72</v>
      </c>
      <c r="E70" s="56" t="s">
        <v>73</v>
      </c>
      <c r="F70" s="49">
        <v>4</v>
      </c>
      <c r="G70" s="50">
        <v>9.8</v>
      </c>
      <c r="H70" s="50">
        <f t="shared" si="3"/>
        <v>3.9200000000000004</v>
      </c>
      <c r="I70" s="50">
        <f t="shared" si="4"/>
        <v>3.97</v>
      </c>
      <c r="J70" s="34" t="str">
        <f>IF(MIN(F70:H70)&lt;2,"Yếu",IF(AND(2&lt;=MIN(F70:H70),MIN(F70:H70)&lt;2.5),"TBình",IF(AND(2.5&lt;=MIN(F70:H70),MIN(F70:H70)&lt;3.2),"Khá",IF(AND(3.2&lt;=MIN(F70:H70),MIN(F70:H70)&lt;3.6),"Giỏi","Xuất sắc"))))</f>
        <v>Xuất sắc</v>
      </c>
      <c r="K70" s="166"/>
    </row>
    <row r="71" spans="1:11" ht="15">
      <c r="A71" s="149">
        <v>15</v>
      </c>
      <c r="B71" s="164" t="s">
        <v>74</v>
      </c>
      <c r="C71" s="168" t="s">
        <v>75</v>
      </c>
      <c r="D71" s="165" t="s">
        <v>76</v>
      </c>
      <c r="E71" s="63" t="s">
        <v>70</v>
      </c>
      <c r="F71" s="49">
        <v>4</v>
      </c>
      <c r="G71" s="50">
        <v>9.5</v>
      </c>
      <c r="H71" s="50">
        <f t="shared" si="3"/>
        <v>3.8</v>
      </c>
      <c r="I71" s="50">
        <f t="shared" si="4"/>
        <v>3.93</v>
      </c>
      <c r="J71" s="34" t="str">
        <f>IF(MIN(F71:H71)&lt;2,"Yếu",IF(AND(2&lt;=MIN(F71:H71),MIN(F71:H71)&lt;2.5),"TBình",IF(AND(2.5&lt;=MIN(F71:H71),MIN(F71:H71)&lt;3.2),"Khá",IF(AND(3.2&lt;=MIN(F71:H71),MIN(F71:H71)&lt;3.6),"Giỏi","Xuất sắc"))))</f>
        <v>Xuất sắc</v>
      </c>
      <c r="K71" s="166"/>
    </row>
    <row r="72" spans="1:11" ht="15">
      <c r="A72" s="149">
        <v>16</v>
      </c>
      <c r="B72" s="55" t="s">
        <v>77</v>
      </c>
      <c r="C72" s="55" t="s">
        <v>78</v>
      </c>
      <c r="D72" s="167" t="s">
        <v>79</v>
      </c>
      <c r="E72" s="56" t="s">
        <v>73</v>
      </c>
      <c r="F72" s="49">
        <v>4</v>
      </c>
      <c r="G72" s="50">
        <v>9.2</v>
      </c>
      <c r="H72" s="50">
        <f t="shared" si="3"/>
        <v>3.6799999999999997</v>
      </c>
      <c r="I72" s="50">
        <f t="shared" si="4"/>
        <v>3.89</v>
      </c>
      <c r="J72" s="34" t="str">
        <f>IF(MIN(F72:H72)&lt;2,"Yếu",IF(AND(2&lt;=MIN(F72:H72),MIN(F72:H72)&lt;2.5),"TBình",IF(AND(2.5&lt;=MIN(F72:H72),MIN(F72:H72)&lt;3.2),"Khá",IF(AND(3.2&lt;=MIN(F72:H72),MIN(F72:H72)&lt;3.6),"Giỏi","Xuất sắc"))))</f>
        <v>Xuất sắc</v>
      </c>
      <c r="K72" s="166"/>
    </row>
    <row r="73" spans="1:11" ht="15">
      <c r="A73" s="149">
        <v>17</v>
      </c>
      <c r="B73" s="55" t="s">
        <v>80</v>
      </c>
      <c r="C73" s="55" t="s">
        <v>81</v>
      </c>
      <c r="D73" s="167" t="s">
        <v>82</v>
      </c>
      <c r="E73" s="56" t="s">
        <v>73</v>
      </c>
      <c r="F73" s="49">
        <v>3.83</v>
      </c>
      <c r="G73" s="50">
        <v>10</v>
      </c>
      <c r="H73" s="50">
        <f t="shared" si="3"/>
        <v>4</v>
      </c>
      <c r="I73" s="50">
        <f t="shared" si="4"/>
        <v>3.89</v>
      </c>
      <c r="J73" s="34" t="str">
        <f>IF(MIN(F73:H73)&lt;2,"Yếu",IF(AND(2&lt;=MIN(F73:H73),MIN(F73:H73)&lt;2.5),"TBình",IF(AND(2.5&lt;=MIN(F73:H73),MIN(F73:H73)&lt;3.2),"Khá",IF(AND(3.2&lt;=MIN(F73:H73),MIN(F73:H73)&lt;3.6),"Giỏi","Xuất sắc"))))</f>
        <v>Xuất sắc</v>
      </c>
      <c r="K73" s="166"/>
    </row>
    <row r="74" spans="1:11" ht="15">
      <c r="A74" s="149">
        <v>18</v>
      </c>
      <c r="B74" s="55" t="s">
        <v>83</v>
      </c>
      <c r="C74" s="55" t="s">
        <v>84</v>
      </c>
      <c r="D74" s="167" t="s">
        <v>85</v>
      </c>
      <c r="E74" s="56" t="s">
        <v>73</v>
      </c>
      <c r="F74" s="49">
        <v>3.83</v>
      </c>
      <c r="G74" s="50">
        <v>9.9</v>
      </c>
      <c r="H74" s="50">
        <f t="shared" si="3"/>
        <v>3.96</v>
      </c>
      <c r="I74" s="50">
        <f t="shared" si="4"/>
        <v>3.87</v>
      </c>
      <c r="J74" s="34" t="str">
        <f>IF(MIN(F74:H74)&lt;2,"Yếu",IF(AND(2&lt;=MIN(F74:H74),MIN(F74:H74)&lt;2.5),"TBình",IF(AND(2.5&lt;=MIN(F74:H74),MIN(F74:H74)&lt;3.2),"Khá",IF(AND(3.2&lt;=MIN(F74:H74),MIN(F74:H74)&lt;3.6),"Giỏi","Xuất sắc"))))</f>
        <v>Xuất sắc</v>
      </c>
      <c r="K74" s="166"/>
    </row>
    <row r="75" spans="1:11" ht="15">
      <c r="A75" s="149">
        <v>19</v>
      </c>
      <c r="B75" s="55" t="s">
        <v>86</v>
      </c>
      <c r="C75" s="55" t="s">
        <v>12</v>
      </c>
      <c r="D75" s="167" t="s">
        <v>87</v>
      </c>
      <c r="E75" s="56" t="s">
        <v>73</v>
      </c>
      <c r="F75" s="49">
        <v>4</v>
      </c>
      <c r="G75" s="50">
        <v>9</v>
      </c>
      <c r="H75" s="50">
        <f t="shared" si="3"/>
        <v>3.6</v>
      </c>
      <c r="I75" s="50">
        <f t="shared" si="4"/>
        <v>3.87</v>
      </c>
      <c r="J75" s="34" t="str">
        <f>IF(MIN(F75:H75)&lt;2,"Yếu",IF(AND(2&lt;=MIN(F75:H75),MIN(F75:H75)&lt;2.5),"TBình",IF(AND(2.5&lt;=MIN(F75:H75),MIN(F75:H75)&lt;3.2),"Khá",IF(AND(3.2&lt;=MIN(F75:H75),MIN(F75:H75)&lt;3.6),"Giỏi","Xuất sắc"))))</f>
        <v>Xuất sắc</v>
      </c>
      <c r="K75" s="166"/>
    </row>
    <row r="76" spans="1:11" ht="15">
      <c r="A76" s="149">
        <v>20</v>
      </c>
      <c r="B76" s="164" t="s">
        <v>88</v>
      </c>
      <c r="C76" s="164" t="s">
        <v>15</v>
      </c>
      <c r="D76" s="165" t="s">
        <v>89</v>
      </c>
      <c r="E76" s="63" t="s">
        <v>70</v>
      </c>
      <c r="F76" s="49">
        <v>4</v>
      </c>
      <c r="G76" s="50">
        <v>9</v>
      </c>
      <c r="H76" s="50">
        <f t="shared" si="3"/>
        <v>3.6</v>
      </c>
      <c r="I76" s="50">
        <f t="shared" si="4"/>
        <v>3.87</v>
      </c>
      <c r="J76" s="34" t="str">
        <f aca="true" t="shared" si="5" ref="J76:J84">IF(MIN(F76:H76)&lt;2,"Yếu",IF(AND(2&lt;=MIN(F76:H76),MIN(F76:H76)&lt;2.5),"TBình",IF(AND(2.5&lt;=MIN(F76:H76),MIN(F76:H76)&lt;3.2),"Khá",IF(AND(3.2&lt;=MIN(F76:H76),MIN(F76:H76)&lt;3.6),"Giỏi","Xuất sắc"))))</f>
        <v>Xuất sắc</v>
      </c>
      <c r="K76" s="166"/>
    </row>
    <row r="77" spans="1:11" ht="15">
      <c r="A77" s="149">
        <v>21</v>
      </c>
      <c r="B77" s="164" t="s">
        <v>32</v>
      </c>
      <c r="C77" s="164" t="s">
        <v>90</v>
      </c>
      <c r="D77" s="165" t="s">
        <v>91</v>
      </c>
      <c r="E77" s="63" t="s">
        <v>70</v>
      </c>
      <c r="F77" s="49">
        <v>3.83</v>
      </c>
      <c r="G77" s="50">
        <v>9.5</v>
      </c>
      <c r="H77" s="50">
        <f t="shared" si="3"/>
        <v>3.8</v>
      </c>
      <c r="I77" s="50">
        <f t="shared" si="4"/>
        <v>3.82</v>
      </c>
      <c r="J77" s="34" t="str">
        <f t="shared" si="5"/>
        <v>Xuất sắc</v>
      </c>
      <c r="K77" s="166"/>
    </row>
    <row r="78" spans="1:11" ht="15">
      <c r="A78" s="149">
        <v>22</v>
      </c>
      <c r="B78" s="55" t="s">
        <v>92</v>
      </c>
      <c r="C78" s="55" t="s">
        <v>93</v>
      </c>
      <c r="D78" s="167" t="s">
        <v>94</v>
      </c>
      <c r="E78" s="56" t="s">
        <v>95</v>
      </c>
      <c r="F78" s="49">
        <v>4</v>
      </c>
      <c r="G78" s="50">
        <v>9</v>
      </c>
      <c r="H78" s="50">
        <f t="shared" si="3"/>
        <v>3.6</v>
      </c>
      <c r="I78" s="41">
        <f t="shared" si="4"/>
        <v>3.87</v>
      </c>
      <c r="J78" s="34" t="str">
        <f t="shared" si="5"/>
        <v>Xuất sắc</v>
      </c>
      <c r="K78" s="166"/>
    </row>
    <row r="79" spans="1:11" ht="15">
      <c r="A79" s="149">
        <v>23</v>
      </c>
      <c r="B79" s="55" t="s">
        <v>96</v>
      </c>
      <c r="C79" s="55" t="s">
        <v>97</v>
      </c>
      <c r="D79" s="167" t="s">
        <v>98</v>
      </c>
      <c r="E79" s="56" t="s">
        <v>95</v>
      </c>
      <c r="F79" s="49">
        <v>3.67</v>
      </c>
      <c r="G79" s="50">
        <v>9</v>
      </c>
      <c r="H79" s="50">
        <f t="shared" si="3"/>
        <v>3.6</v>
      </c>
      <c r="I79" s="41">
        <f t="shared" si="4"/>
        <v>3.65</v>
      </c>
      <c r="J79" s="34" t="str">
        <f t="shared" si="5"/>
        <v>Xuất sắc</v>
      </c>
      <c r="K79" s="166"/>
    </row>
    <row r="80" spans="1:11" ht="15">
      <c r="A80" s="149">
        <v>24</v>
      </c>
      <c r="B80" s="55" t="s">
        <v>99</v>
      </c>
      <c r="C80" s="55" t="s">
        <v>100</v>
      </c>
      <c r="D80" s="167" t="s">
        <v>101</v>
      </c>
      <c r="E80" s="56" t="s">
        <v>95</v>
      </c>
      <c r="F80" s="49">
        <v>4</v>
      </c>
      <c r="G80" s="50">
        <v>8.4</v>
      </c>
      <c r="H80" s="50">
        <f t="shared" si="3"/>
        <v>3.3600000000000003</v>
      </c>
      <c r="I80" s="41">
        <f t="shared" si="4"/>
        <v>3.79</v>
      </c>
      <c r="J80" s="34" t="str">
        <f t="shared" si="5"/>
        <v>Giỏi</v>
      </c>
      <c r="K80" s="166"/>
    </row>
    <row r="81" spans="1:11" ht="15">
      <c r="A81" s="149">
        <v>25</v>
      </c>
      <c r="B81" s="55" t="s">
        <v>32</v>
      </c>
      <c r="C81" s="55" t="s">
        <v>102</v>
      </c>
      <c r="D81" s="167" t="s">
        <v>103</v>
      </c>
      <c r="E81" s="56" t="s">
        <v>95</v>
      </c>
      <c r="F81" s="49">
        <v>3.83</v>
      </c>
      <c r="G81" s="50">
        <v>8.8</v>
      </c>
      <c r="H81" s="50">
        <f t="shared" si="3"/>
        <v>3.5200000000000005</v>
      </c>
      <c r="I81" s="41">
        <f t="shared" si="4"/>
        <v>3.73</v>
      </c>
      <c r="J81" s="34" t="str">
        <f t="shared" si="5"/>
        <v>Giỏi</v>
      </c>
      <c r="K81" s="166"/>
    </row>
    <row r="82" spans="1:11" ht="15">
      <c r="A82" s="149">
        <v>26</v>
      </c>
      <c r="B82" s="55" t="s">
        <v>104</v>
      </c>
      <c r="C82" s="55" t="s">
        <v>71</v>
      </c>
      <c r="D82" s="167" t="s">
        <v>105</v>
      </c>
      <c r="E82" s="56" t="s">
        <v>95</v>
      </c>
      <c r="F82" s="49">
        <v>4</v>
      </c>
      <c r="G82" s="50">
        <v>8</v>
      </c>
      <c r="H82" s="50">
        <f t="shared" si="3"/>
        <v>3.2</v>
      </c>
      <c r="I82" s="41">
        <f t="shared" si="4"/>
        <v>3.73</v>
      </c>
      <c r="J82" s="34" t="str">
        <f t="shared" si="5"/>
        <v>Giỏi</v>
      </c>
      <c r="K82" s="166"/>
    </row>
    <row r="83" spans="1:11" ht="15">
      <c r="A83" s="149">
        <v>27</v>
      </c>
      <c r="B83" s="55" t="s">
        <v>106</v>
      </c>
      <c r="C83" s="55" t="s">
        <v>107</v>
      </c>
      <c r="D83" s="167" t="s">
        <v>108</v>
      </c>
      <c r="E83" s="56" t="s">
        <v>95</v>
      </c>
      <c r="F83" s="49">
        <v>3.83</v>
      </c>
      <c r="G83" s="50">
        <v>8.8</v>
      </c>
      <c r="H83" s="50">
        <f t="shared" si="3"/>
        <v>3.5200000000000005</v>
      </c>
      <c r="I83" s="41">
        <f t="shared" si="4"/>
        <v>3.73</v>
      </c>
      <c r="J83" s="34" t="str">
        <f t="shared" si="5"/>
        <v>Giỏi</v>
      </c>
      <c r="K83" s="166"/>
    </row>
    <row r="84" spans="1:11" ht="15">
      <c r="A84" s="169">
        <v>28</v>
      </c>
      <c r="B84" s="170" t="s">
        <v>109</v>
      </c>
      <c r="C84" s="170" t="s">
        <v>15</v>
      </c>
      <c r="D84" s="171" t="s">
        <v>110</v>
      </c>
      <c r="E84" s="172" t="s">
        <v>95</v>
      </c>
      <c r="F84" s="173">
        <v>4</v>
      </c>
      <c r="G84" s="80">
        <v>8</v>
      </c>
      <c r="H84" s="80">
        <f t="shared" si="3"/>
        <v>3.2</v>
      </c>
      <c r="I84" s="174">
        <f t="shared" si="4"/>
        <v>3.73</v>
      </c>
      <c r="J84" s="175" t="str">
        <f t="shared" si="5"/>
        <v>Giỏi</v>
      </c>
      <c r="K84" s="176"/>
    </row>
    <row r="85" ht="15">
      <c r="B85" s="182" t="s">
        <v>186</v>
      </c>
    </row>
    <row r="86" spans="1:10" ht="15.75">
      <c r="A86" s="1"/>
      <c r="B86" s="134"/>
      <c r="C86" s="134"/>
      <c r="D86" s="134"/>
      <c r="E86" s="135" t="s">
        <v>182</v>
      </c>
      <c r="F86" s="135"/>
      <c r="G86" s="135"/>
      <c r="H86" s="135"/>
      <c r="I86" s="135"/>
      <c r="J86" s="135"/>
    </row>
    <row r="87" spans="1:10" ht="15.75">
      <c r="A87" s="1"/>
      <c r="B87" s="136" t="s">
        <v>178</v>
      </c>
      <c r="C87" s="136"/>
      <c r="D87" s="136"/>
      <c r="E87" s="137"/>
      <c r="F87" s="138" t="s">
        <v>179</v>
      </c>
      <c r="G87" s="138"/>
      <c r="H87" s="138"/>
      <c r="I87" s="138"/>
      <c r="J87" s="138"/>
    </row>
    <row r="88" spans="1:10" ht="18.75">
      <c r="A88" s="1"/>
      <c r="B88" s="139"/>
      <c r="C88" s="139"/>
      <c r="D88" s="139"/>
      <c r="E88" s="140"/>
      <c r="F88" s="140"/>
      <c r="G88" s="140"/>
      <c r="H88" s="140"/>
      <c r="I88" s="139"/>
      <c r="J88" s="139"/>
    </row>
    <row r="89" spans="1:10" ht="18.75">
      <c r="A89" s="1"/>
      <c r="B89" s="139"/>
      <c r="C89" s="139"/>
      <c r="D89" s="139"/>
      <c r="E89" s="140"/>
      <c r="F89" s="140"/>
      <c r="G89" s="140"/>
      <c r="H89" s="140"/>
      <c r="I89" s="139"/>
      <c r="J89" s="139"/>
    </row>
    <row r="90" spans="1:10" ht="18.75">
      <c r="A90" s="1"/>
      <c r="B90" s="139"/>
      <c r="C90" s="139"/>
      <c r="D90" s="139"/>
      <c r="E90" s="140"/>
      <c r="F90" s="140"/>
      <c r="G90" s="140"/>
      <c r="H90" s="140"/>
      <c r="I90" s="139"/>
      <c r="J90" s="139"/>
    </row>
    <row r="91" spans="1:10" ht="16.5">
      <c r="A91" s="1"/>
      <c r="B91" s="141" t="s">
        <v>180</v>
      </c>
      <c r="C91" s="141"/>
      <c r="D91" s="141"/>
      <c r="E91" s="142" t="s">
        <v>181</v>
      </c>
      <c r="F91" s="142"/>
      <c r="G91" s="142"/>
      <c r="H91" s="142"/>
      <c r="I91" s="142"/>
      <c r="J91" s="142"/>
    </row>
  </sheetData>
  <sheetProtection/>
  <mergeCells count="28">
    <mergeCell ref="K55:K56"/>
    <mergeCell ref="E86:J86"/>
    <mergeCell ref="F87:J87"/>
    <mergeCell ref="E91:J91"/>
    <mergeCell ref="F55:F56"/>
    <mergeCell ref="G55:H55"/>
    <mergeCell ref="I55:I56"/>
    <mergeCell ref="J55:J56"/>
    <mergeCell ref="A1:C1"/>
    <mergeCell ref="A51:C51"/>
    <mergeCell ref="A52:B52"/>
    <mergeCell ref="A53:J53"/>
    <mergeCell ref="A55:A56"/>
    <mergeCell ref="B55:C56"/>
    <mergeCell ref="D55:D56"/>
    <mergeCell ref="E55:E56"/>
    <mergeCell ref="A3:J3"/>
    <mergeCell ref="J6:J7"/>
    <mergeCell ref="K6:K7"/>
    <mergeCell ref="A4:K4"/>
    <mergeCell ref="A2:B2"/>
    <mergeCell ref="A6:A7"/>
    <mergeCell ref="B6:C7"/>
    <mergeCell ref="D6:D7"/>
    <mergeCell ref="G6:H6"/>
    <mergeCell ref="F6:F7"/>
    <mergeCell ref="I6:I7"/>
    <mergeCell ref="E6:E7"/>
  </mergeCells>
  <printOptions/>
  <pageMargins left="0.7" right="0.7" top="0.75" bottom="0.75" header="0.3" footer="0.3"/>
  <pageSetup orientation="portrait" scale="8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52">
      <selection activeCell="M16" sqref="M16"/>
    </sheetView>
  </sheetViews>
  <sheetFormatPr defaultColWidth="8.8515625" defaultRowHeight="15"/>
  <cols>
    <col min="1" max="1" width="4.140625" style="0" customWidth="1"/>
    <col min="2" max="2" width="17.00390625" style="0" customWidth="1"/>
    <col min="3" max="3" width="7.7109375" style="0" customWidth="1"/>
    <col min="4" max="4" width="11.140625" style="0" customWidth="1"/>
    <col min="5" max="5" width="12.00390625" style="0" customWidth="1"/>
    <col min="6" max="6" width="5.28125" style="0" customWidth="1"/>
    <col min="7" max="8" width="6.8515625" style="0" customWidth="1"/>
    <col min="9" max="9" width="5.57421875" style="0" customWidth="1"/>
    <col min="10" max="10" width="9.140625" style="0" customWidth="1"/>
  </cols>
  <sheetData>
    <row r="1" spans="1:3" ht="15.75">
      <c r="A1" s="16" t="s">
        <v>49</v>
      </c>
      <c r="B1" s="16"/>
      <c r="C1" s="16"/>
    </row>
    <row r="3" spans="1:11" ht="44.25" customHeight="1">
      <c r="A3" s="123" t="s">
        <v>174</v>
      </c>
      <c r="B3" s="124"/>
      <c r="C3" s="124"/>
      <c r="D3" s="124"/>
      <c r="E3" s="124"/>
      <c r="F3" s="124"/>
      <c r="G3" s="124"/>
      <c r="H3" s="124"/>
      <c r="I3" s="124"/>
      <c r="J3" s="124"/>
      <c r="K3" s="1"/>
    </row>
    <row r="4" spans="1:11" ht="21.75" customHeight="1">
      <c r="A4" s="177" t="s">
        <v>175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5.7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1"/>
    </row>
    <row r="6" spans="1:11" ht="19.5" customHeight="1">
      <c r="A6" s="11" t="s">
        <v>52</v>
      </c>
      <c r="B6" s="18" t="s">
        <v>1</v>
      </c>
      <c r="C6" s="18"/>
      <c r="D6" s="11" t="s">
        <v>53</v>
      </c>
      <c r="E6" s="19" t="s">
        <v>51</v>
      </c>
      <c r="F6" s="14" t="s">
        <v>173</v>
      </c>
      <c r="G6" s="13" t="s">
        <v>54</v>
      </c>
      <c r="H6" s="13"/>
      <c r="I6" s="14" t="s">
        <v>55</v>
      </c>
      <c r="J6" s="14" t="s">
        <v>56</v>
      </c>
      <c r="K6" s="11" t="s">
        <v>6</v>
      </c>
    </row>
    <row r="7" spans="1:11" ht="19.5" customHeight="1">
      <c r="A7" s="12"/>
      <c r="B7" s="18"/>
      <c r="C7" s="18"/>
      <c r="D7" s="12"/>
      <c r="E7" s="19"/>
      <c r="F7" s="15"/>
      <c r="G7" s="3" t="s">
        <v>57</v>
      </c>
      <c r="H7" s="3" t="s">
        <v>58</v>
      </c>
      <c r="I7" s="15"/>
      <c r="J7" s="15"/>
      <c r="K7" s="12"/>
    </row>
    <row r="8" spans="1:11" ht="19.5" customHeight="1">
      <c r="A8" s="24">
        <v>1</v>
      </c>
      <c r="B8" s="25" t="s">
        <v>32</v>
      </c>
      <c r="C8" s="26" t="s">
        <v>59</v>
      </c>
      <c r="D8" s="27">
        <v>33714</v>
      </c>
      <c r="E8" s="82" t="s">
        <v>60</v>
      </c>
      <c r="F8" s="106">
        <v>4</v>
      </c>
      <c r="G8" s="106">
        <v>90</v>
      </c>
      <c r="H8" s="106">
        <f>(G8*4)/100</f>
        <v>3.6</v>
      </c>
      <c r="I8" s="107">
        <f>(F8*2+H8)/3</f>
        <v>3.8666666666666667</v>
      </c>
      <c r="J8" s="83" t="str">
        <f>IF(MIN(F8:H8)&lt;2,"Yếu",IF(AND(2&lt;=MIN(F8:H8),MIN(F8:H8)&lt;2.5),"TBình",IF(AND(2.5&lt;=MIN(F8:H8),MIN(F8:H8)&lt;3.2),"Khá",IF(AND(3.2&lt;=MIN(F8:H8),MIN(F8:H8)&lt;3.6),"Giỏi","Xuất sắc"))))</f>
        <v>Xuất sắc</v>
      </c>
      <c r="K8" s="29"/>
    </row>
    <row r="9" spans="1:11" ht="19.5" customHeight="1">
      <c r="A9" s="30">
        <v>2</v>
      </c>
      <c r="B9" s="31" t="s">
        <v>32</v>
      </c>
      <c r="C9" s="32" t="s">
        <v>61</v>
      </c>
      <c r="D9" s="33" t="s">
        <v>62</v>
      </c>
      <c r="E9" s="84" t="s">
        <v>63</v>
      </c>
      <c r="F9" s="108">
        <v>4</v>
      </c>
      <c r="G9" s="108">
        <v>90</v>
      </c>
      <c r="H9" s="108">
        <v>3.6</v>
      </c>
      <c r="I9" s="109">
        <v>3.8666666666666667</v>
      </c>
      <c r="J9" s="85" t="str">
        <f>IF(MIN(F9:H9)&lt;2,"Yếu",IF(AND(2&lt;=MIN(F9:H9),MIN(F9:H9)&lt;2.5),"TBình",IF(AND(2.5&lt;=MIN(F9:H9),MIN(F9:H9)&lt;3.2),"Khá",IF(AND(3.2&lt;=MIN(F9:H9),MIN(F9:H9)&lt;3.6),"Giỏi","Xuất sắc"))))</f>
        <v>Xuất sắc</v>
      </c>
      <c r="K9" s="35"/>
    </row>
    <row r="10" spans="1:11" ht="19.5" customHeight="1">
      <c r="A10" s="36">
        <v>3</v>
      </c>
      <c r="B10" s="37" t="s">
        <v>64</v>
      </c>
      <c r="C10" s="38" t="s">
        <v>65</v>
      </c>
      <c r="D10" s="39">
        <v>34276</v>
      </c>
      <c r="E10" s="86" t="s">
        <v>66</v>
      </c>
      <c r="F10" s="110">
        <v>4</v>
      </c>
      <c r="G10" s="110">
        <v>100</v>
      </c>
      <c r="H10" s="110">
        <f>G10*0.04</f>
        <v>4</v>
      </c>
      <c r="I10" s="110">
        <f>(F10*2+H10)/3</f>
        <v>4</v>
      </c>
      <c r="J10" s="85" t="str">
        <f>IF(MIN(F10:H10)&lt;2,"Yếu",IF(AND(2&lt;=MIN(F10:H10),MIN(F10:H10)&lt;2.5),"TBình",IF(AND(2.5&lt;=MIN(F10:H10),MIN(F10:H10)&lt;3.2),"Khá",IF(AND(3.2&lt;=MIN(F10:H10),MIN(F10:H10)&lt;3.6),"Giỏi","Xuất sắc"))))</f>
        <v>Xuất sắc</v>
      </c>
      <c r="K10" s="40"/>
    </row>
    <row r="11" spans="1:11" ht="19.5" customHeight="1">
      <c r="A11" s="24">
        <v>4</v>
      </c>
      <c r="B11" s="42" t="s">
        <v>23</v>
      </c>
      <c r="C11" s="43" t="s">
        <v>24</v>
      </c>
      <c r="D11" s="87" t="s">
        <v>25</v>
      </c>
      <c r="E11" s="87" t="s">
        <v>50</v>
      </c>
      <c r="F11" s="111" t="s">
        <v>26</v>
      </c>
      <c r="G11" s="111">
        <f>H11*10/4</f>
        <v>8.299999999999999</v>
      </c>
      <c r="H11" s="111" t="s">
        <v>27</v>
      </c>
      <c r="I11" s="111" t="s">
        <v>28</v>
      </c>
      <c r="J11" s="88" t="s">
        <v>29</v>
      </c>
      <c r="K11" s="35"/>
    </row>
    <row r="12" spans="1:11" ht="19.5" customHeight="1">
      <c r="A12" s="30">
        <v>5</v>
      </c>
      <c r="B12" s="47" t="s">
        <v>111</v>
      </c>
      <c r="C12" s="48" t="s">
        <v>78</v>
      </c>
      <c r="D12" s="89" t="s">
        <v>112</v>
      </c>
      <c r="E12" s="90" t="s">
        <v>113</v>
      </c>
      <c r="F12" s="112">
        <v>4</v>
      </c>
      <c r="G12" s="113">
        <v>9.8</v>
      </c>
      <c r="H12" s="114">
        <f aca="true" t="shared" si="0" ref="H12:H22">(G12*4)/10</f>
        <v>3.9200000000000004</v>
      </c>
      <c r="I12" s="115">
        <f>ROUND((F12*2+H12)/3,2)</f>
        <v>3.97</v>
      </c>
      <c r="J12" s="91" t="str">
        <f aca="true" t="shared" si="1" ref="J12:J22">IF(MIN(F12:H12)&lt;2,"Yếu",IF(AND(2&lt;=MIN(F12:H12),MIN(F12:H12)&lt;2.5),"TBình",IF(AND(2.5&lt;=MIN(F12:H12),MIN(F12:H12)&lt;3.2),"Khá",IF(AND(3.2&lt;=MIN(F12:H12),MIN(F12:H12)&lt;3.6),"Giỏi","Xuất sắc"))))</f>
        <v>Xuất sắc</v>
      </c>
      <c r="K12" s="52"/>
    </row>
    <row r="13" spans="1:11" ht="19.5" customHeight="1">
      <c r="A13" s="36">
        <v>6</v>
      </c>
      <c r="B13" s="53" t="s">
        <v>114</v>
      </c>
      <c r="C13" s="54" t="s">
        <v>115</v>
      </c>
      <c r="D13" s="92" t="s">
        <v>116</v>
      </c>
      <c r="E13" s="93" t="s">
        <v>73</v>
      </c>
      <c r="F13" s="112">
        <v>4</v>
      </c>
      <c r="G13" s="113">
        <v>9.8</v>
      </c>
      <c r="H13" s="114">
        <f t="shared" si="0"/>
        <v>3.9200000000000004</v>
      </c>
      <c r="I13" s="115">
        <f>ROUND((F13*2+H13)/3,2)</f>
        <v>3.97</v>
      </c>
      <c r="J13" s="91" t="str">
        <f t="shared" si="1"/>
        <v>Xuất sắc</v>
      </c>
      <c r="K13" s="52"/>
    </row>
    <row r="14" spans="1:11" ht="19.5" customHeight="1">
      <c r="A14" s="24">
        <v>7</v>
      </c>
      <c r="B14" s="57" t="s">
        <v>117</v>
      </c>
      <c r="C14" s="58" t="s">
        <v>93</v>
      </c>
      <c r="D14" s="94" t="s">
        <v>118</v>
      </c>
      <c r="E14" s="90" t="s">
        <v>119</v>
      </c>
      <c r="F14" s="112">
        <v>4</v>
      </c>
      <c r="G14" s="113">
        <v>9.3</v>
      </c>
      <c r="H14" s="114">
        <f t="shared" si="0"/>
        <v>3.72</v>
      </c>
      <c r="I14" s="115">
        <f>ROUND((F14*2+H14)/3,2)</f>
        <v>3.91</v>
      </c>
      <c r="J14" s="91" t="str">
        <f t="shared" si="1"/>
        <v>Xuất sắc</v>
      </c>
      <c r="K14" s="52"/>
    </row>
    <row r="15" spans="1:11" ht="19.5" customHeight="1">
      <c r="A15" s="30">
        <v>8</v>
      </c>
      <c r="B15" s="59" t="s">
        <v>120</v>
      </c>
      <c r="C15" s="60" t="s">
        <v>121</v>
      </c>
      <c r="D15" s="95" t="s">
        <v>122</v>
      </c>
      <c r="E15" s="90" t="s">
        <v>123</v>
      </c>
      <c r="F15" s="112">
        <v>3.83</v>
      </c>
      <c r="G15" s="116">
        <v>10</v>
      </c>
      <c r="H15" s="114">
        <f t="shared" si="0"/>
        <v>4</v>
      </c>
      <c r="I15" s="115">
        <f>ROUND((F15*2+H15)/3,1)</f>
        <v>3.9</v>
      </c>
      <c r="J15" s="85" t="str">
        <f t="shared" si="1"/>
        <v>Xuất sắc</v>
      </c>
      <c r="K15" s="52"/>
    </row>
    <row r="16" spans="1:11" ht="19.5" customHeight="1">
      <c r="A16" s="36">
        <v>9</v>
      </c>
      <c r="B16" s="59" t="s">
        <v>124</v>
      </c>
      <c r="C16" s="60" t="s">
        <v>93</v>
      </c>
      <c r="D16" s="95" t="s">
        <v>125</v>
      </c>
      <c r="E16" s="90" t="s">
        <v>123</v>
      </c>
      <c r="F16" s="112">
        <v>4</v>
      </c>
      <c r="G16" s="115">
        <v>9</v>
      </c>
      <c r="H16" s="114">
        <f t="shared" si="0"/>
        <v>3.6</v>
      </c>
      <c r="I16" s="115">
        <f>ROUND((F16*2+H16)/3,1)</f>
        <v>3.9</v>
      </c>
      <c r="J16" s="85" t="str">
        <f t="shared" si="1"/>
        <v>Xuất sắc</v>
      </c>
      <c r="K16" s="52"/>
    </row>
    <row r="17" spans="1:11" ht="19.5" customHeight="1">
      <c r="A17" s="24">
        <v>10</v>
      </c>
      <c r="B17" s="47" t="s">
        <v>126</v>
      </c>
      <c r="C17" s="48" t="s">
        <v>127</v>
      </c>
      <c r="D17" s="89" t="s">
        <v>128</v>
      </c>
      <c r="E17" s="90" t="s">
        <v>113</v>
      </c>
      <c r="F17" s="112">
        <v>3.83</v>
      </c>
      <c r="G17" s="113">
        <v>10</v>
      </c>
      <c r="H17" s="114">
        <f t="shared" si="0"/>
        <v>4</v>
      </c>
      <c r="I17" s="115">
        <f aca="true" t="shared" si="2" ref="I17:I22">ROUND((F17*2+H17)/3,2)</f>
        <v>3.89</v>
      </c>
      <c r="J17" s="91" t="str">
        <f t="shared" si="1"/>
        <v>Xuất sắc</v>
      </c>
      <c r="K17" s="52"/>
    </row>
    <row r="18" spans="1:11" ht="19.5" customHeight="1">
      <c r="A18" s="30">
        <v>11</v>
      </c>
      <c r="B18" s="57" t="s">
        <v>129</v>
      </c>
      <c r="C18" s="58" t="s">
        <v>93</v>
      </c>
      <c r="D18" s="94" t="s">
        <v>130</v>
      </c>
      <c r="E18" s="90" t="s">
        <v>119</v>
      </c>
      <c r="F18" s="112">
        <v>4</v>
      </c>
      <c r="G18" s="113">
        <v>9.2</v>
      </c>
      <c r="H18" s="114">
        <f t="shared" si="0"/>
        <v>3.6799999999999997</v>
      </c>
      <c r="I18" s="115">
        <f t="shared" si="2"/>
        <v>3.89</v>
      </c>
      <c r="J18" s="91" t="str">
        <f t="shared" si="1"/>
        <v>Xuất sắc</v>
      </c>
      <c r="K18" s="52"/>
    </row>
    <row r="19" spans="1:11" ht="19.5" customHeight="1">
      <c r="A19" s="36">
        <v>12</v>
      </c>
      <c r="B19" s="47" t="s">
        <v>131</v>
      </c>
      <c r="C19" s="48" t="s">
        <v>132</v>
      </c>
      <c r="D19" s="89" t="s">
        <v>133</v>
      </c>
      <c r="E19" s="90" t="s">
        <v>113</v>
      </c>
      <c r="F19" s="112">
        <v>4</v>
      </c>
      <c r="G19" s="113">
        <v>9</v>
      </c>
      <c r="H19" s="114">
        <f t="shared" si="0"/>
        <v>3.6</v>
      </c>
      <c r="I19" s="115">
        <f t="shared" si="2"/>
        <v>3.87</v>
      </c>
      <c r="J19" s="91" t="str">
        <f t="shared" si="1"/>
        <v>Xuất sắc</v>
      </c>
      <c r="K19" s="52"/>
    </row>
    <row r="20" spans="1:11" ht="19.5" customHeight="1">
      <c r="A20" s="24">
        <v>13</v>
      </c>
      <c r="B20" s="47" t="s">
        <v>134</v>
      </c>
      <c r="C20" s="48" t="s">
        <v>65</v>
      </c>
      <c r="D20" s="89" t="s">
        <v>135</v>
      </c>
      <c r="E20" s="90" t="s">
        <v>113</v>
      </c>
      <c r="F20" s="112">
        <v>3.83</v>
      </c>
      <c r="G20" s="113">
        <v>9.7</v>
      </c>
      <c r="H20" s="114">
        <f t="shared" si="0"/>
        <v>3.88</v>
      </c>
      <c r="I20" s="115">
        <f t="shared" si="2"/>
        <v>3.85</v>
      </c>
      <c r="J20" s="91" t="str">
        <f t="shared" si="1"/>
        <v>Xuất sắc</v>
      </c>
      <c r="K20" s="52"/>
    </row>
    <row r="21" spans="1:11" ht="19.5" customHeight="1">
      <c r="A21" s="30">
        <v>14</v>
      </c>
      <c r="B21" s="57" t="s">
        <v>136</v>
      </c>
      <c r="C21" s="58" t="s">
        <v>137</v>
      </c>
      <c r="D21" s="94" t="s">
        <v>138</v>
      </c>
      <c r="E21" s="90" t="s">
        <v>119</v>
      </c>
      <c r="F21" s="112">
        <v>3.83</v>
      </c>
      <c r="G21" s="113">
        <v>9.6</v>
      </c>
      <c r="H21" s="114">
        <f t="shared" si="0"/>
        <v>3.84</v>
      </c>
      <c r="I21" s="115">
        <f t="shared" si="2"/>
        <v>3.83</v>
      </c>
      <c r="J21" s="91" t="str">
        <f t="shared" si="1"/>
        <v>Xuất sắc</v>
      </c>
      <c r="K21" s="52"/>
    </row>
    <row r="22" spans="1:11" ht="19.5" customHeight="1">
      <c r="A22" s="36">
        <v>15</v>
      </c>
      <c r="B22" s="57" t="s">
        <v>139</v>
      </c>
      <c r="C22" s="58" t="s">
        <v>65</v>
      </c>
      <c r="D22" s="94" t="s">
        <v>140</v>
      </c>
      <c r="E22" s="90" t="s">
        <v>119</v>
      </c>
      <c r="F22" s="112">
        <v>3.83</v>
      </c>
      <c r="G22" s="113">
        <v>9.4</v>
      </c>
      <c r="H22" s="114">
        <f t="shared" si="0"/>
        <v>3.7600000000000002</v>
      </c>
      <c r="I22" s="115">
        <f t="shared" si="2"/>
        <v>3.81</v>
      </c>
      <c r="J22" s="91" t="str">
        <f t="shared" si="1"/>
        <v>Xuất sắc</v>
      </c>
      <c r="K22" s="52"/>
    </row>
    <row r="23" spans="1:11" ht="19.5" customHeight="1">
      <c r="A23" s="24">
        <v>16</v>
      </c>
      <c r="B23" s="61" t="s">
        <v>141</v>
      </c>
      <c r="C23" s="62" t="s">
        <v>142</v>
      </c>
      <c r="D23" s="96" t="s">
        <v>143</v>
      </c>
      <c r="E23" s="97" t="s">
        <v>144</v>
      </c>
      <c r="F23" s="112">
        <v>4</v>
      </c>
      <c r="G23" s="113">
        <v>9.5</v>
      </c>
      <c r="H23" s="114">
        <f>(G23*4)/10</f>
        <v>3.8</v>
      </c>
      <c r="I23" s="115">
        <f>ROUND((F23*2+H23)/3,2)</f>
        <v>3.93</v>
      </c>
      <c r="J23" s="91" t="str">
        <f>IF(MIN(F23:H23)&lt;2,"Yếu",IF(AND(2&lt;=MIN(F23:H23),MIN(F23:H23)&lt;2.5),"TBình",IF(AND(2.5&lt;=MIN(F23:H23),MIN(F23:H23)&lt;3.2),"Khá",IF(AND(3.2&lt;=MIN(F23:H23),MIN(F23:H23)&lt;3.6),"Giỏi","Xuất sắc"))))</f>
        <v>Xuất sắc</v>
      </c>
      <c r="K23" s="51"/>
    </row>
    <row r="24" spans="1:11" ht="19.5" customHeight="1">
      <c r="A24" s="30">
        <v>17</v>
      </c>
      <c r="B24" s="61" t="s">
        <v>145</v>
      </c>
      <c r="C24" s="62" t="s">
        <v>93</v>
      </c>
      <c r="D24" s="96" t="s">
        <v>146</v>
      </c>
      <c r="E24" s="97" t="s">
        <v>144</v>
      </c>
      <c r="F24" s="112">
        <v>3.83</v>
      </c>
      <c r="G24" s="113">
        <v>9.4</v>
      </c>
      <c r="H24" s="114">
        <f>(G24*4)/10</f>
        <v>3.7600000000000002</v>
      </c>
      <c r="I24" s="115">
        <f>ROUND((F24*2+H24)/3,2)</f>
        <v>3.81</v>
      </c>
      <c r="J24" s="91" t="str">
        <f>IF(MIN(F24:H24)&lt;2,"Yếu",IF(AND(2&lt;=MIN(F24:H24),MIN(F24:H24)&lt;2.5),"TBình",IF(AND(2.5&lt;=MIN(F24:H24),MIN(F24:H24)&lt;3.2),"Khá",IF(AND(3.2&lt;=MIN(F24:H24),MIN(F24:H24)&lt;3.6),"Giỏi","Xuất sắc"))))</f>
        <v>Xuất sắc</v>
      </c>
      <c r="K24" s="51"/>
    </row>
    <row r="25" spans="1:11" ht="19.5" customHeight="1">
      <c r="A25" s="36">
        <v>18</v>
      </c>
      <c r="B25" s="61" t="s">
        <v>32</v>
      </c>
      <c r="C25" s="62" t="s">
        <v>147</v>
      </c>
      <c r="D25" s="96" t="s">
        <v>148</v>
      </c>
      <c r="E25" s="97" t="s">
        <v>144</v>
      </c>
      <c r="F25" s="112">
        <v>3.67</v>
      </c>
      <c r="G25" s="113">
        <v>9.5</v>
      </c>
      <c r="H25" s="114">
        <f>(G25*4)/10</f>
        <v>3.8</v>
      </c>
      <c r="I25" s="115">
        <f>ROUND((F25*2+H25)/3,2)</f>
        <v>3.71</v>
      </c>
      <c r="J25" s="91" t="str">
        <f>IF(MIN(F25:H25)&lt;2,"Yếu",IF(AND(2&lt;=MIN(F25:H25),MIN(F25:H25)&lt;2.5),"TBình",IF(AND(2.5&lt;=MIN(F25:H25),MIN(F25:H25)&lt;3.2),"Khá",IF(AND(3.2&lt;=MIN(F25:H25),MIN(F25:H25)&lt;3.6),"Giỏi","Xuất sắc"))))</f>
        <v>Xuất sắc</v>
      </c>
      <c r="K25" s="51"/>
    </row>
    <row r="26" spans="1:11" ht="19.5" customHeight="1">
      <c r="A26" s="24">
        <v>19</v>
      </c>
      <c r="B26" s="61" t="s">
        <v>23</v>
      </c>
      <c r="C26" s="62" t="s">
        <v>12</v>
      </c>
      <c r="D26" s="96" t="s">
        <v>149</v>
      </c>
      <c r="E26" s="97" t="s">
        <v>144</v>
      </c>
      <c r="F26" s="115">
        <v>3.67</v>
      </c>
      <c r="G26" s="115">
        <v>9.4</v>
      </c>
      <c r="H26" s="114">
        <f>(G26*4)/10</f>
        <v>3.7600000000000002</v>
      </c>
      <c r="I26" s="115">
        <f>ROUND((F26*2+H26)/3,2)</f>
        <v>3.7</v>
      </c>
      <c r="J26" s="91" t="str">
        <f>IF(MIN(F26:H26)&lt;2,"Yếu",IF(AND(2&lt;=MIN(F26:H26),MIN(F26:H26)&lt;2.5),"TBình",IF(AND(2.5&lt;=MIN(F26:H26),MIN(F26:H26)&lt;3.2),"Khá",IF(AND(3.2&lt;=MIN(F26:H26),MIN(F26:H26)&lt;3.6),"Giỏi","Xuất sắc"))))</f>
        <v>Xuất sắc</v>
      </c>
      <c r="K26" s="51"/>
    </row>
    <row r="27" spans="1:11" ht="19.5" customHeight="1">
      <c r="A27" s="30">
        <v>20</v>
      </c>
      <c r="B27" s="61" t="s">
        <v>150</v>
      </c>
      <c r="C27" s="62" t="s">
        <v>151</v>
      </c>
      <c r="D27" s="96" t="s">
        <v>152</v>
      </c>
      <c r="E27" s="97" t="s">
        <v>144</v>
      </c>
      <c r="F27" s="112">
        <v>3.67</v>
      </c>
      <c r="G27" s="113">
        <v>9.3</v>
      </c>
      <c r="H27" s="114">
        <f>(G27*4)/10</f>
        <v>3.72</v>
      </c>
      <c r="I27" s="115">
        <f>ROUND((F27*2+H27)/3,2)</f>
        <v>3.69</v>
      </c>
      <c r="J27" s="91" t="str">
        <f>IF(MIN(F27:H27)&lt;2,"Yếu",IF(AND(2&lt;=MIN(F27:H27),MIN(F27:H27)&lt;2.5),"TBình",IF(AND(2.5&lt;=MIN(F27:H27),MIN(F27:H27)&lt;3.2),"Khá",IF(AND(3.2&lt;=MIN(F27:H27),MIN(F27:H27)&lt;3.6),"Giỏi","Xuất sắc"))))</f>
        <v>Xuất sắc</v>
      </c>
      <c r="K27" s="64"/>
    </row>
    <row r="28" spans="1:11" ht="19.5" customHeight="1">
      <c r="A28" s="36">
        <v>21</v>
      </c>
      <c r="B28" s="65" t="s">
        <v>32</v>
      </c>
      <c r="C28" s="66" t="s">
        <v>153</v>
      </c>
      <c r="D28" s="98" t="s">
        <v>154</v>
      </c>
      <c r="E28" s="67" t="s">
        <v>170</v>
      </c>
      <c r="F28" s="117">
        <v>9.4</v>
      </c>
      <c r="G28" s="118"/>
      <c r="H28" s="118">
        <v>9.5</v>
      </c>
      <c r="I28" s="119">
        <f>(F28*2+H28)/3</f>
        <v>9.433333333333334</v>
      </c>
      <c r="J28" s="68" t="str">
        <f aca="true" t="shared" si="3" ref="J28:J34">IF(MIN(G28:H28)&lt;5,"Yếu",IF(AND(5&lt;=MIN(G28:H28),MIN(G28:H28)&lt;6),"TBình",IF(AND(6&lt;=MIN(G28:H28),MIN(G28:H28)&lt;7),"TB Khá",IF(AND(7&lt;=MIN(G28:H28),MIN(G28:H28)&lt;8),"Khá",IF(AND(8&lt;=MIN(G28:H28),MIN(G28:H28)&lt;9),"Giỏi","Xuất sắc")))))</f>
        <v>Xuất sắc</v>
      </c>
      <c r="K28" s="69"/>
    </row>
    <row r="29" spans="1:11" ht="19.5" customHeight="1">
      <c r="A29" s="24">
        <v>22</v>
      </c>
      <c r="B29" s="70" t="s">
        <v>7</v>
      </c>
      <c r="C29" s="71" t="s">
        <v>71</v>
      </c>
      <c r="D29" s="99" t="s">
        <v>155</v>
      </c>
      <c r="E29" s="67" t="s">
        <v>170</v>
      </c>
      <c r="F29" s="117">
        <v>9.2</v>
      </c>
      <c r="G29" s="118"/>
      <c r="H29" s="118">
        <v>8.8</v>
      </c>
      <c r="I29" s="119">
        <f aca="true" t="shared" si="4" ref="I29:I34">(F29*2+H29)/3</f>
        <v>9.066666666666666</v>
      </c>
      <c r="J29" s="68" t="str">
        <f t="shared" si="3"/>
        <v>Giỏi</v>
      </c>
      <c r="K29" s="69"/>
    </row>
    <row r="30" spans="1:11" ht="19.5" customHeight="1">
      <c r="A30" s="30">
        <v>23</v>
      </c>
      <c r="B30" s="72" t="s">
        <v>32</v>
      </c>
      <c r="C30" s="73" t="s">
        <v>156</v>
      </c>
      <c r="D30" s="100" t="s">
        <v>157</v>
      </c>
      <c r="E30" s="101" t="s">
        <v>171</v>
      </c>
      <c r="F30" s="117">
        <v>9.5</v>
      </c>
      <c r="G30" s="118"/>
      <c r="H30" s="118">
        <v>10</v>
      </c>
      <c r="I30" s="119">
        <f t="shared" si="4"/>
        <v>9.666666666666666</v>
      </c>
      <c r="J30" s="68" t="str">
        <f t="shared" si="3"/>
        <v>Xuất sắc</v>
      </c>
      <c r="K30" s="69"/>
    </row>
    <row r="31" spans="1:11" ht="19.5" customHeight="1">
      <c r="A31" s="36">
        <v>24</v>
      </c>
      <c r="B31" s="74" t="s">
        <v>158</v>
      </c>
      <c r="C31" s="75" t="s">
        <v>159</v>
      </c>
      <c r="D31" s="98" t="s">
        <v>160</v>
      </c>
      <c r="E31" s="102" t="s">
        <v>172</v>
      </c>
      <c r="F31" s="118">
        <v>9.7</v>
      </c>
      <c r="G31" s="118"/>
      <c r="H31" s="118">
        <v>9</v>
      </c>
      <c r="I31" s="119">
        <f t="shared" si="4"/>
        <v>9.466666666666667</v>
      </c>
      <c r="J31" s="68" t="str">
        <f t="shared" si="3"/>
        <v>Xuất sắc</v>
      </c>
      <c r="K31" s="69"/>
    </row>
    <row r="32" spans="1:11" ht="19.5" customHeight="1">
      <c r="A32" s="24">
        <v>25</v>
      </c>
      <c r="B32" s="76" t="s">
        <v>158</v>
      </c>
      <c r="C32" s="77" t="s">
        <v>161</v>
      </c>
      <c r="D32" s="94" t="s">
        <v>162</v>
      </c>
      <c r="E32" s="101" t="s">
        <v>171</v>
      </c>
      <c r="F32" s="117">
        <v>9.3</v>
      </c>
      <c r="G32" s="118"/>
      <c r="H32" s="118">
        <v>9.5</v>
      </c>
      <c r="I32" s="119">
        <f t="shared" si="4"/>
        <v>9.366666666666667</v>
      </c>
      <c r="J32" s="68" t="str">
        <f t="shared" si="3"/>
        <v>Xuất sắc</v>
      </c>
      <c r="K32" s="69"/>
    </row>
    <row r="33" spans="1:11" ht="19.5" customHeight="1">
      <c r="A33" s="30">
        <v>26</v>
      </c>
      <c r="B33" s="74" t="s">
        <v>22</v>
      </c>
      <c r="C33" s="75" t="s">
        <v>147</v>
      </c>
      <c r="D33" s="98" t="s">
        <v>163</v>
      </c>
      <c r="E33" s="102" t="s">
        <v>172</v>
      </c>
      <c r="F33" s="118">
        <v>9.5</v>
      </c>
      <c r="G33" s="118"/>
      <c r="H33" s="118">
        <v>9</v>
      </c>
      <c r="I33" s="119">
        <f t="shared" si="4"/>
        <v>9.333333333333334</v>
      </c>
      <c r="J33" s="68" t="str">
        <f t="shared" si="3"/>
        <v>Xuất sắc</v>
      </c>
      <c r="K33" s="69"/>
    </row>
    <row r="34" spans="1:11" ht="19.5" customHeight="1">
      <c r="A34" s="36">
        <v>27</v>
      </c>
      <c r="B34" s="78" t="s">
        <v>32</v>
      </c>
      <c r="C34" s="79" t="s">
        <v>164</v>
      </c>
      <c r="D34" s="103" t="s">
        <v>165</v>
      </c>
      <c r="E34" s="104" t="s">
        <v>171</v>
      </c>
      <c r="F34" s="120">
        <v>9.1</v>
      </c>
      <c r="G34" s="121"/>
      <c r="H34" s="121">
        <v>9.6</v>
      </c>
      <c r="I34" s="122">
        <f t="shared" si="4"/>
        <v>9.266666666666666</v>
      </c>
      <c r="J34" s="105" t="str">
        <f t="shared" si="3"/>
        <v>Xuất sắc</v>
      </c>
      <c r="K34" s="81"/>
    </row>
    <row r="35" spans="1:11" ht="19.5" customHeight="1">
      <c r="A35" s="125"/>
      <c r="B35" s="126" t="s">
        <v>176</v>
      </c>
      <c r="C35" s="126"/>
      <c r="D35" s="127"/>
      <c r="E35" s="128"/>
      <c r="F35" s="129"/>
      <c r="G35" s="130"/>
      <c r="H35" s="130"/>
      <c r="I35" s="131"/>
      <c r="J35" s="132"/>
      <c r="K35" s="133"/>
    </row>
    <row r="36" spans="1:11" ht="19.5" customHeight="1">
      <c r="A36" s="125"/>
      <c r="B36" s="126"/>
      <c r="C36" s="126"/>
      <c r="D36" s="127"/>
      <c r="E36" s="128"/>
      <c r="F36" s="129"/>
      <c r="G36" s="130"/>
      <c r="H36" s="130"/>
      <c r="I36" s="131"/>
      <c r="J36" s="132"/>
      <c r="K36" s="133"/>
    </row>
    <row r="37" spans="1:11" ht="19.5" customHeight="1">
      <c r="A37" s="125"/>
      <c r="B37" s="126"/>
      <c r="C37" s="126"/>
      <c r="D37" s="127"/>
      <c r="E37" s="128"/>
      <c r="F37" s="129"/>
      <c r="G37" s="130"/>
      <c r="H37" s="130"/>
      <c r="I37" s="131"/>
      <c r="J37" s="132"/>
      <c r="K37" s="133"/>
    </row>
    <row r="38" spans="1:3" ht="15.75">
      <c r="A38" s="16" t="s">
        <v>49</v>
      </c>
      <c r="B38" s="16"/>
      <c r="C38" s="16"/>
    </row>
    <row r="40" spans="1:11" ht="15">
      <c r="A40" s="123" t="s">
        <v>177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"/>
    </row>
    <row r="41" spans="1:11" ht="15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2"/>
    </row>
    <row r="42" spans="1:11" ht="15" customHeight="1">
      <c r="A42" s="11" t="s">
        <v>52</v>
      </c>
      <c r="B42" s="18" t="s">
        <v>1</v>
      </c>
      <c r="C42" s="18"/>
      <c r="D42" s="11" t="s">
        <v>53</v>
      </c>
      <c r="E42" s="19" t="s">
        <v>51</v>
      </c>
      <c r="F42" s="14" t="s">
        <v>173</v>
      </c>
      <c r="G42" s="13" t="s">
        <v>54</v>
      </c>
      <c r="H42" s="13"/>
      <c r="I42" s="14" t="s">
        <v>55</v>
      </c>
      <c r="J42" s="14" t="s">
        <v>56</v>
      </c>
      <c r="K42" s="11" t="s">
        <v>6</v>
      </c>
    </row>
    <row r="43" spans="1:11" ht="31.5">
      <c r="A43" s="12"/>
      <c r="B43" s="18"/>
      <c r="C43" s="18"/>
      <c r="D43" s="12"/>
      <c r="E43" s="19"/>
      <c r="F43" s="15"/>
      <c r="G43" s="3" t="s">
        <v>57</v>
      </c>
      <c r="H43" s="3" t="s">
        <v>58</v>
      </c>
      <c r="I43" s="15"/>
      <c r="J43" s="15"/>
      <c r="K43" s="12"/>
    </row>
    <row r="44" spans="1:11" ht="15">
      <c r="A44" s="24">
        <v>1</v>
      </c>
      <c r="B44" s="25" t="s">
        <v>32</v>
      </c>
      <c r="C44" s="26" t="s">
        <v>59</v>
      </c>
      <c r="D44" s="27">
        <v>33714</v>
      </c>
      <c r="E44" s="82" t="s">
        <v>60</v>
      </c>
      <c r="F44" s="106">
        <v>4</v>
      </c>
      <c r="G44" s="106">
        <v>90</v>
      </c>
      <c r="H44" s="106">
        <f>(G44*4)/100</f>
        <v>3.6</v>
      </c>
      <c r="I44" s="107">
        <f>(F44*2+H44)/3</f>
        <v>3.8666666666666667</v>
      </c>
      <c r="J44" s="83" t="str">
        <f>IF(MIN(F44:H44)&lt;2,"Yếu",IF(AND(2&lt;=MIN(F44:H44),MIN(F44:H44)&lt;2.5),"TBình",IF(AND(2.5&lt;=MIN(F44:H44),MIN(F44:H44)&lt;3.2),"Khá",IF(AND(3.2&lt;=MIN(F44:H44),MIN(F44:H44)&lt;3.6),"Giỏi","Xuất sắc"))))</f>
        <v>Xuất sắc</v>
      </c>
      <c r="K44" s="29"/>
    </row>
    <row r="45" spans="1:11" ht="15">
      <c r="A45" s="30">
        <v>2</v>
      </c>
      <c r="B45" s="31" t="s">
        <v>32</v>
      </c>
      <c r="C45" s="32" t="s">
        <v>61</v>
      </c>
      <c r="D45" s="33" t="s">
        <v>62</v>
      </c>
      <c r="E45" s="84" t="s">
        <v>63</v>
      </c>
      <c r="F45" s="108">
        <v>4</v>
      </c>
      <c r="G45" s="108">
        <v>90</v>
      </c>
      <c r="H45" s="108">
        <v>3.6</v>
      </c>
      <c r="I45" s="109">
        <v>3.8666666666666667</v>
      </c>
      <c r="J45" s="85" t="str">
        <f>IF(MIN(F45:H45)&lt;2,"Yếu",IF(AND(2&lt;=MIN(F45:H45),MIN(F45:H45)&lt;2.5),"TBình",IF(AND(2.5&lt;=MIN(F45:H45),MIN(F45:H45)&lt;3.2),"Khá",IF(AND(3.2&lt;=MIN(F45:H45),MIN(F45:H45)&lt;3.6),"Giỏi","Xuất sắc"))))</f>
        <v>Xuất sắc</v>
      </c>
      <c r="K45" s="35"/>
    </row>
    <row r="46" spans="1:11" ht="15">
      <c r="A46" s="36">
        <v>3</v>
      </c>
      <c r="B46" s="37" t="s">
        <v>64</v>
      </c>
      <c r="C46" s="38" t="s">
        <v>65</v>
      </c>
      <c r="D46" s="39">
        <v>34276</v>
      </c>
      <c r="E46" s="86" t="s">
        <v>66</v>
      </c>
      <c r="F46" s="110">
        <v>4</v>
      </c>
      <c r="G46" s="110">
        <v>100</v>
      </c>
      <c r="H46" s="110">
        <f>G46*0.04</f>
        <v>4</v>
      </c>
      <c r="I46" s="110">
        <f>(F46*2+H46)/3</f>
        <v>4</v>
      </c>
      <c r="J46" s="85" t="str">
        <f>IF(MIN(F46:H46)&lt;2,"Yếu",IF(AND(2&lt;=MIN(F46:H46),MIN(F46:H46)&lt;2.5),"TBình",IF(AND(2.5&lt;=MIN(F46:H46),MIN(F46:H46)&lt;3.2),"Khá",IF(AND(3.2&lt;=MIN(F46:H46),MIN(F46:H46)&lt;3.6),"Giỏi","Xuất sắc"))))</f>
        <v>Xuất sắc</v>
      </c>
      <c r="K46" s="40"/>
    </row>
    <row r="47" spans="1:11" ht="15">
      <c r="A47" s="24">
        <v>4</v>
      </c>
      <c r="B47" s="42" t="s">
        <v>23</v>
      </c>
      <c r="C47" s="43" t="s">
        <v>24</v>
      </c>
      <c r="D47" s="87" t="s">
        <v>25</v>
      </c>
      <c r="E47" s="87" t="s">
        <v>50</v>
      </c>
      <c r="F47" s="111" t="s">
        <v>26</v>
      </c>
      <c r="G47" s="111">
        <f>H47*10/4</f>
        <v>8.299999999999999</v>
      </c>
      <c r="H47" s="111" t="s">
        <v>27</v>
      </c>
      <c r="I47" s="111" t="s">
        <v>28</v>
      </c>
      <c r="J47" s="88" t="s">
        <v>29</v>
      </c>
      <c r="K47" s="35"/>
    </row>
    <row r="48" spans="1:11" ht="15">
      <c r="A48" s="30">
        <v>5</v>
      </c>
      <c r="B48" s="47" t="s">
        <v>111</v>
      </c>
      <c r="C48" s="48" t="s">
        <v>78</v>
      </c>
      <c r="D48" s="89" t="s">
        <v>112</v>
      </c>
      <c r="E48" s="90" t="s">
        <v>113</v>
      </c>
      <c r="F48" s="112">
        <v>4</v>
      </c>
      <c r="G48" s="113">
        <v>9.8</v>
      </c>
      <c r="H48" s="114">
        <f aca="true" t="shared" si="5" ref="H48:H58">(G48*4)/10</f>
        <v>3.9200000000000004</v>
      </c>
      <c r="I48" s="115">
        <f>ROUND((F48*2+H48)/3,2)</f>
        <v>3.97</v>
      </c>
      <c r="J48" s="91" t="str">
        <f aca="true" t="shared" si="6" ref="J48:J58">IF(MIN(F48:H48)&lt;2,"Yếu",IF(AND(2&lt;=MIN(F48:H48),MIN(F48:H48)&lt;2.5),"TBình",IF(AND(2.5&lt;=MIN(F48:H48),MIN(F48:H48)&lt;3.2),"Khá",IF(AND(3.2&lt;=MIN(F48:H48),MIN(F48:H48)&lt;3.6),"Giỏi","Xuất sắc"))))</f>
        <v>Xuất sắc</v>
      </c>
      <c r="K48" s="52"/>
    </row>
    <row r="49" spans="1:11" ht="15">
      <c r="A49" s="36">
        <v>6</v>
      </c>
      <c r="B49" s="53" t="s">
        <v>114</v>
      </c>
      <c r="C49" s="54" t="s">
        <v>115</v>
      </c>
      <c r="D49" s="92" t="s">
        <v>116</v>
      </c>
      <c r="E49" s="93" t="s">
        <v>73</v>
      </c>
      <c r="F49" s="112">
        <v>4</v>
      </c>
      <c r="G49" s="113">
        <v>9.8</v>
      </c>
      <c r="H49" s="114">
        <f t="shared" si="5"/>
        <v>3.9200000000000004</v>
      </c>
      <c r="I49" s="115">
        <f>ROUND((F49*2+H49)/3,2)</f>
        <v>3.97</v>
      </c>
      <c r="J49" s="91" t="str">
        <f t="shared" si="6"/>
        <v>Xuất sắc</v>
      </c>
      <c r="K49" s="52"/>
    </row>
    <row r="50" spans="1:11" ht="15">
      <c r="A50" s="24">
        <v>7</v>
      </c>
      <c r="B50" s="57" t="s">
        <v>117</v>
      </c>
      <c r="C50" s="58" t="s">
        <v>93</v>
      </c>
      <c r="D50" s="94" t="s">
        <v>118</v>
      </c>
      <c r="E50" s="90" t="s">
        <v>119</v>
      </c>
      <c r="F50" s="112">
        <v>4</v>
      </c>
      <c r="G50" s="113">
        <v>9.3</v>
      </c>
      <c r="H50" s="114">
        <f t="shared" si="5"/>
        <v>3.72</v>
      </c>
      <c r="I50" s="115">
        <f>ROUND((F50*2+H50)/3,2)</f>
        <v>3.91</v>
      </c>
      <c r="J50" s="91" t="str">
        <f t="shared" si="6"/>
        <v>Xuất sắc</v>
      </c>
      <c r="K50" s="52"/>
    </row>
    <row r="51" spans="1:11" ht="15">
      <c r="A51" s="30">
        <v>8</v>
      </c>
      <c r="B51" s="59" t="s">
        <v>120</v>
      </c>
      <c r="C51" s="60" t="s">
        <v>121</v>
      </c>
      <c r="D51" s="95" t="s">
        <v>122</v>
      </c>
      <c r="E51" s="90" t="s">
        <v>123</v>
      </c>
      <c r="F51" s="112">
        <v>3.83</v>
      </c>
      <c r="G51" s="116">
        <v>10</v>
      </c>
      <c r="H51" s="114">
        <f t="shared" si="5"/>
        <v>4</v>
      </c>
      <c r="I51" s="115">
        <f>ROUND((F51*2+H51)/3,1)</f>
        <v>3.9</v>
      </c>
      <c r="J51" s="85" t="str">
        <f t="shared" si="6"/>
        <v>Xuất sắc</v>
      </c>
      <c r="K51" s="52"/>
    </row>
    <row r="52" spans="1:11" ht="15">
      <c r="A52" s="36">
        <v>9</v>
      </c>
      <c r="B52" s="59" t="s">
        <v>124</v>
      </c>
      <c r="C52" s="60" t="s">
        <v>93</v>
      </c>
      <c r="D52" s="95" t="s">
        <v>125</v>
      </c>
      <c r="E52" s="90" t="s">
        <v>123</v>
      </c>
      <c r="F52" s="112">
        <v>4</v>
      </c>
      <c r="G52" s="115">
        <v>9</v>
      </c>
      <c r="H52" s="114">
        <f t="shared" si="5"/>
        <v>3.6</v>
      </c>
      <c r="I52" s="115">
        <f>ROUND((F52*2+H52)/3,1)</f>
        <v>3.9</v>
      </c>
      <c r="J52" s="85" t="str">
        <f t="shared" si="6"/>
        <v>Xuất sắc</v>
      </c>
      <c r="K52" s="52"/>
    </row>
    <row r="53" spans="1:11" ht="15">
      <c r="A53" s="24">
        <v>10</v>
      </c>
      <c r="B53" s="47" t="s">
        <v>126</v>
      </c>
      <c r="C53" s="48" t="s">
        <v>127</v>
      </c>
      <c r="D53" s="89" t="s">
        <v>128</v>
      </c>
      <c r="E53" s="90" t="s">
        <v>113</v>
      </c>
      <c r="F53" s="112">
        <v>3.83</v>
      </c>
      <c r="G53" s="113">
        <v>10</v>
      </c>
      <c r="H53" s="114">
        <f t="shared" si="5"/>
        <v>4</v>
      </c>
      <c r="I53" s="115">
        <f aca="true" t="shared" si="7" ref="I53:I58">ROUND((F53*2+H53)/3,2)</f>
        <v>3.89</v>
      </c>
      <c r="J53" s="91" t="str">
        <f t="shared" si="6"/>
        <v>Xuất sắc</v>
      </c>
      <c r="K53" s="52"/>
    </row>
    <row r="54" spans="1:11" ht="15">
      <c r="A54" s="30">
        <v>11</v>
      </c>
      <c r="B54" s="57" t="s">
        <v>129</v>
      </c>
      <c r="C54" s="58" t="s">
        <v>93</v>
      </c>
      <c r="D54" s="94" t="s">
        <v>130</v>
      </c>
      <c r="E54" s="90" t="s">
        <v>119</v>
      </c>
      <c r="F54" s="112">
        <v>4</v>
      </c>
      <c r="G54" s="113">
        <v>9.2</v>
      </c>
      <c r="H54" s="114">
        <f t="shared" si="5"/>
        <v>3.6799999999999997</v>
      </c>
      <c r="I54" s="115">
        <f t="shared" si="7"/>
        <v>3.89</v>
      </c>
      <c r="J54" s="91" t="str">
        <f t="shared" si="6"/>
        <v>Xuất sắc</v>
      </c>
      <c r="K54" s="52"/>
    </row>
    <row r="55" spans="1:11" ht="15">
      <c r="A55" s="36">
        <v>12</v>
      </c>
      <c r="B55" s="47" t="s">
        <v>131</v>
      </c>
      <c r="C55" s="48" t="s">
        <v>132</v>
      </c>
      <c r="D55" s="89" t="s">
        <v>133</v>
      </c>
      <c r="E55" s="90" t="s">
        <v>113</v>
      </c>
      <c r="F55" s="112">
        <v>4</v>
      </c>
      <c r="G55" s="113">
        <v>9</v>
      </c>
      <c r="H55" s="114">
        <f t="shared" si="5"/>
        <v>3.6</v>
      </c>
      <c r="I55" s="115">
        <f t="shared" si="7"/>
        <v>3.87</v>
      </c>
      <c r="J55" s="91" t="str">
        <f t="shared" si="6"/>
        <v>Xuất sắc</v>
      </c>
      <c r="K55" s="52"/>
    </row>
    <row r="56" spans="1:11" ht="15">
      <c r="A56" s="24">
        <v>13</v>
      </c>
      <c r="B56" s="47" t="s">
        <v>134</v>
      </c>
      <c r="C56" s="48" t="s">
        <v>65</v>
      </c>
      <c r="D56" s="89" t="s">
        <v>135</v>
      </c>
      <c r="E56" s="90" t="s">
        <v>113</v>
      </c>
      <c r="F56" s="112">
        <v>3.83</v>
      </c>
      <c r="G56" s="113">
        <v>9.7</v>
      </c>
      <c r="H56" s="114">
        <f t="shared" si="5"/>
        <v>3.88</v>
      </c>
      <c r="I56" s="115">
        <f t="shared" si="7"/>
        <v>3.85</v>
      </c>
      <c r="J56" s="91" t="str">
        <f t="shared" si="6"/>
        <v>Xuất sắc</v>
      </c>
      <c r="K56" s="52"/>
    </row>
    <row r="57" spans="1:11" ht="15">
      <c r="A57" s="30">
        <v>14</v>
      </c>
      <c r="B57" s="57" t="s">
        <v>136</v>
      </c>
      <c r="C57" s="58" t="s">
        <v>137</v>
      </c>
      <c r="D57" s="94" t="s">
        <v>138</v>
      </c>
      <c r="E57" s="90" t="s">
        <v>119</v>
      </c>
      <c r="F57" s="112">
        <v>3.83</v>
      </c>
      <c r="G57" s="113">
        <v>9.6</v>
      </c>
      <c r="H57" s="114">
        <f t="shared" si="5"/>
        <v>3.84</v>
      </c>
      <c r="I57" s="115">
        <f t="shared" si="7"/>
        <v>3.83</v>
      </c>
      <c r="J57" s="91" t="str">
        <f t="shared" si="6"/>
        <v>Xuất sắc</v>
      </c>
      <c r="K57" s="52"/>
    </row>
    <row r="58" spans="1:11" ht="15">
      <c r="A58" s="36">
        <v>15</v>
      </c>
      <c r="B58" s="57" t="s">
        <v>139</v>
      </c>
      <c r="C58" s="58" t="s">
        <v>65</v>
      </c>
      <c r="D58" s="94" t="s">
        <v>140</v>
      </c>
      <c r="E58" s="90" t="s">
        <v>119</v>
      </c>
      <c r="F58" s="112">
        <v>3.83</v>
      </c>
      <c r="G58" s="113">
        <v>9.4</v>
      </c>
      <c r="H58" s="114">
        <f t="shared" si="5"/>
        <v>3.7600000000000002</v>
      </c>
      <c r="I58" s="115">
        <f t="shared" si="7"/>
        <v>3.81</v>
      </c>
      <c r="J58" s="91" t="str">
        <f t="shared" si="6"/>
        <v>Xuất sắc</v>
      </c>
      <c r="K58" s="52"/>
    </row>
    <row r="59" spans="1:11" ht="15">
      <c r="A59" s="24">
        <v>16</v>
      </c>
      <c r="B59" s="61" t="s">
        <v>141</v>
      </c>
      <c r="C59" s="62" t="s">
        <v>142</v>
      </c>
      <c r="D59" s="96" t="s">
        <v>143</v>
      </c>
      <c r="E59" s="97" t="s">
        <v>144</v>
      </c>
      <c r="F59" s="112">
        <v>4</v>
      </c>
      <c r="G59" s="113">
        <v>9.5</v>
      </c>
      <c r="H59" s="114">
        <f>(G59*4)/10</f>
        <v>3.8</v>
      </c>
      <c r="I59" s="115">
        <f>ROUND((F59*2+H59)/3,2)</f>
        <v>3.93</v>
      </c>
      <c r="J59" s="91" t="str">
        <f>IF(MIN(F59:H59)&lt;2,"Yếu",IF(AND(2&lt;=MIN(F59:H59),MIN(F59:H59)&lt;2.5),"TBình",IF(AND(2.5&lt;=MIN(F59:H59),MIN(F59:H59)&lt;3.2),"Khá",IF(AND(3.2&lt;=MIN(F59:H59),MIN(F59:H59)&lt;3.6),"Giỏi","Xuất sắc"))))</f>
        <v>Xuất sắc</v>
      </c>
      <c r="K59" s="51"/>
    </row>
    <row r="60" spans="1:11" ht="15">
      <c r="A60" s="30">
        <v>17</v>
      </c>
      <c r="B60" s="61" t="s">
        <v>145</v>
      </c>
      <c r="C60" s="62" t="s">
        <v>93</v>
      </c>
      <c r="D60" s="96" t="s">
        <v>146</v>
      </c>
      <c r="E60" s="97" t="s">
        <v>144</v>
      </c>
      <c r="F60" s="112">
        <v>3.83</v>
      </c>
      <c r="G60" s="113">
        <v>9.4</v>
      </c>
      <c r="H60" s="114">
        <f>(G60*4)/10</f>
        <v>3.7600000000000002</v>
      </c>
      <c r="I60" s="115">
        <f>ROUND((F60*2+H60)/3,2)</f>
        <v>3.81</v>
      </c>
      <c r="J60" s="91" t="str">
        <f>IF(MIN(F60:H60)&lt;2,"Yếu",IF(AND(2&lt;=MIN(F60:H60),MIN(F60:H60)&lt;2.5),"TBình",IF(AND(2.5&lt;=MIN(F60:H60),MIN(F60:H60)&lt;3.2),"Khá",IF(AND(3.2&lt;=MIN(F60:H60),MIN(F60:H60)&lt;3.6),"Giỏi","Xuất sắc"))))</f>
        <v>Xuất sắc</v>
      </c>
      <c r="K60" s="51"/>
    </row>
    <row r="61" spans="1:11" ht="15">
      <c r="A61" s="36">
        <v>18</v>
      </c>
      <c r="B61" s="61" t="s">
        <v>32</v>
      </c>
      <c r="C61" s="62" t="s">
        <v>147</v>
      </c>
      <c r="D61" s="96" t="s">
        <v>148</v>
      </c>
      <c r="E61" s="97" t="s">
        <v>144</v>
      </c>
      <c r="F61" s="112">
        <v>3.67</v>
      </c>
      <c r="G61" s="113">
        <v>9.5</v>
      </c>
      <c r="H61" s="114">
        <f>(G61*4)/10</f>
        <v>3.8</v>
      </c>
      <c r="I61" s="115">
        <f>ROUND((F61*2+H61)/3,2)</f>
        <v>3.71</v>
      </c>
      <c r="J61" s="91" t="str">
        <f>IF(MIN(F61:H61)&lt;2,"Yếu",IF(AND(2&lt;=MIN(F61:H61),MIN(F61:H61)&lt;2.5),"TBình",IF(AND(2.5&lt;=MIN(F61:H61),MIN(F61:H61)&lt;3.2),"Khá",IF(AND(3.2&lt;=MIN(F61:H61),MIN(F61:H61)&lt;3.6),"Giỏi","Xuất sắc"))))</f>
        <v>Xuất sắc</v>
      </c>
      <c r="K61" s="51"/>
    </row>
    <row r="62" spans="1:11" ht="15">
      <c r="A62" s="24">
        <v>19</v>
      </c>
      <c r="B62" s="61" t="s">
        <v>23</v>
      </c>
      <c r="C62" s="62" t="s">
        <v>12</v>
      </c>
      <c r="D62" s="96" t="s">
        <v>149</v>
      </c>
      <c r="E62" s="97" t="s">
        <v>144</v>
      </c>
      <c r="F62" s="115">
        <v>3.67</v>
      </c>
      <c r="G62" s="115">
        <v>9.4</v>
      </c>
      <c r="H62" s="114">
        <f>(G62*4)/10</f>
        <v>3.7600000000000002</v>
      </c>
      <c r="I62" s="115">
        <f>ROUND((F62*2+H62)/3,2)</f>
        <v>3.7</v>
      </c>
      <c r="J62" s="91" t="str">
        <f>IF(MIN(F62:H62)&lt;2,"Yếu",IF(AND(2&lt;=MIN(F62:H62),MIN(F62:H62)&lt;2.5),"TBình",IF(AND(2.5&lt;=MIN(F62:H62),MIN(F62:H62)&lt;3.2),"Khá",IF(AND(3.2&lt;=MIN(F62:H62),MIN(F62:H62)&lt;3.6),"Giỏi","Xuất sắc"))))</f>
        <v>Xuất sắc</v>
      </c>
      <c r="K62" s="51"/>
    </row>
    <row r="63" spans="1:11" ht="15">
      <c r="A63" s="30">
        <v>20</v>
      </c>
      <c r="B63" s="61" t="s">
        <v>150</v>
      </c>
      <c r="C63" s="62" t="s">
        <v>151</v>
      </c>
      <c r="D63" s="96" t="s">
        <v>152</v>
      </c>
      <c r="E63" s="97" t="s">
        <v>144</v>
      </c>
      <c r="F63" s="112">
        <v>3.67</v>
      </c>
      <c r="G63" s="113">
        <v>9.3</v>
      </c>
      <c r="H63" s="114">
        <f>(G63*4)/10</f>
        <v>3.72</v>
      </c>
      <c r="I63" s="115">
        <f>ROUND((F63*2+H63)/3,2)</f>
        <v>3.69</v>
      </c>
      <c r="J63" s="91" t="str">
        <f>IF(MIN(F63:H63)&lt;2,"Yếu",IF(AND(2&lt;=MIN(F63:H63),MIN(F63:H63)&lt;2.5),"TBình",IF(AND(2.5&lt;=MIN(F63:H63),MIN(F63:H63)&lt;3.2),"Khá",IF(AND(3.2&lt;=MIN(F63:H63),MIN(F63:H63)&lt;3.6),"Giỏi","Xuất sắc"))))</f>
        <v>Xuất sắc</v>
      </c>
      <c r="K63" s="64"/>
    </row>
    <row r="64" spans="1:11" ht="15">
      <c r="A64" s="36">
        <v>21</v>
      </c>
      <c r="B64" s="65" t="s">
        <v>32</v>
      </c>
      <c r="C64" s="66" t="s">
        <v>153</v>
      </c>
      <c r="D64" s="98" t="s">
        <v>154</v>
      </c>
      <c r="E64" s="67" t="s">
        <v>170</v>
      </c>
      <c r="F64" s="117">
        <v>9.4</v>
      </c>
      <c r="G64" s="118"/>
      <c r="H64" s="118">
        <v>9.5</v>
      </c>
      <c r="I64" s="119">
        <f>(F64*2+H64)/3</f>
        <v>9.433333333333334</v>
      </c>
      <c r="J64" s="68" t="str">
        <f aca="true" t="shared" si="8" ref="J64:J70">IF(MIN(G64:H64)&lt;5,"Yếu",IF(AND(5&lt;=MIN(G64:H64),MIN(G64:H64)&lt;6),"TBình",IF(AND(6&lt;=MIN(G64:H64),MIN(G64:H64)&lt;7),"TB Khá",IF(AND(7&lt;=MIN(G64:H64),MIN(G64:H64)&lt;8),"Khá",IF(AND(8&lt;=MIN(G64:H64),MIN(G64:H64)&lt;9),"Giỏi","Xuất sắc")))))</f>
        <v>Xuất sắc</v>
      </c>
      <c r="K64" s="69"/>
    </row>
    <row r="65" spans="1:11" ht="15">
      <c r="A65" s="24">
        <v>22</v>
      </c>
      <c r="B65" s="70" t="s">
        <v>7</v>
      </c>
      <c r="C65" s="71" t="s">
        <v>71</v>
      </c>
      <c r="D65" s="99" t="s">
        <v>155</v>
      </c>
      <c r="E65" s="67" t="s">
        <v>170</v>
      </c>
      <c r="F65" s="117">
        <v>9.2</v>
      </c>
      <c r="G65" s="118"/>
      <c r="H65" s="118">
        <v>8.8</v>
      </c>
      <c r="I65" s="119">
        <f aca="true" t="shared" si="9" ref="I65:I70">(F65*2+H65)/3</f>
        <v>9.066666666666666</v>
      </c>
      <c r="J65" s="68" t="str">
        <f t="shared" si="8"/>
        <v>Giỏi</v>
      </c>
      <c r="K65" s="69"/>
    </row>
    <row r="66" spans="1:11" ht="15">
      <c r="A66" s="30">
        <v>23</v>
      </c>
      <c r="B66" s="72" t="s">
        <v>32</v>
      </c>
      <c r="C66" s="73" t="s">
        <v>156</v>
      </c>
      <c r="D66" s="100" t="s">
        <v>157</v>
      </c>
      <c r="E66" s="101" t="s">
        <v>171</v>
      </c>
      <c r="F66" s="117">
        <v>9.5</v>
      </c>
      <c r="G66" s="118"/>
      <c r="H66" s="118">
        <v>10</v>
      </c>
      <c r="I66" s="119">
        <f t="shared" si="9"/>
        <v>9.666666666666666</v>
      </c>
      <c r="J66" s="68" t="str">
        <f t="shared" si="8"/>
        <v>Xuất sắc</v>
      </c>
      <c r="K66" s="69"/>
    </row>
    <row r="67" spans="1:11" ht="15">
      <c r="A67" s="36">
        <v>24</v>
      </c>
      <c r="B67" s="74" t="s">
        <v>158</v>
      </c>
      <c r="C67" s="75" t="s">
        <v>159</v>
      </c>
      <c r="D67" s="98" t="s">
        <v>160</v>
      </c>
      <c r="E67" s="102" t="s">
        <v>172</v>
      </c>
      <c r="F67" s="118">
        <v>9.7</v>
      </c>
      <c r="G67" s="118"/>
      <c r="H67" s="118">
        <v>9</v>
      </c>
      <c r="I67" s="119">
        <f t="shared" si="9"/>
        <v>9.466666666666667</v>
      </c>
      <c r="J67" s="68" t="str">
        <f t="shared" si="8"/>
        <v>Xuất sắc</v>
      </c>
      <c r="K67" s="69"/>
    </row>
    <row r="68" spans="1:11" ht="15">
      <c r="A68" s="24">
        <v>25</v>
      </c>
      <c r="B68" s="76" t="s">
        <v>158</v>
      </c>
      <c r="C68" s="77" t="s">
        <v>161</v>
      </c>
      <c r="D68" s="94" t="s">
        <v>162</v>
      </c>
      <c r="E68" s="101" t="s">
        <v>171</v>
      </c>
      <c r="F68" s="117">
        <v>9.3</v>
      </c>
      <c r="G68" s="118"/>
      <c r="H68" s="118">
        <v>9.5</v>
      </c>
      <c r="I68" s="119">
        <f t="shared" si="9"/>
        <v>9.366666666666667</v>
      </c>
      <c r="J68" s="68" t="str">
        <f t="shared" si="8"/>
        <v>Xuất sắc</v>
      </c>
      <c r="K68" s="69"/>
    </row>
    <row r="69" spans="1:11" ht="15">
      <c r="A69" s="30">
        <v>26</v>
      </c>
      <c r="B69" s="74" t="s">
        <v>22</v>
      </c>
      <c r="C69" s="75" t="s">
        <v>147</v>
      </c>
      <c r="D69" s="98" t="s">
        <v>163</v>
      </c>
      <c r="E69" s="102" t="s">
        <v>172</v>
      </c>
      <c r="F69" s="118">
        <v>9.5</v>
      </c>
      <c r="G69" s="118"/>
      <c r="H69" s="118">
        <v>9</v>
      </c>
      <c r="I69" s="119">
        <f t="shared" si="9"/>
        <v>9.333333333333334</v>
      </c>
      <c r="J69" s="68" t="str">
        <f t="shared" si="8"/>
        <v>Xuất sắc</v>
      </c>
      <c r="K69" s="69"/>
    </row>
    <row r="70" spans="1:11" ht="15">
      <c r="A70" s="36">
        <v>27</v>
      </c>
      <c r="B70" s="78" t="s">
        <v>32</v>
      </c>
      <c r="C70" s="79" t="s">
        <v>164</v>
      </c>
      <c r="D70" s="103" t="s">
        <v>165</v>
      </c>
      <c r="E70" s="104" t="s">
        <v>171</v>
      </c>
      <c r="F70" s="120">
        <v>9.1</v>
      </c>
      <c r="G70" s="121"/>
      <c r="H70" s="121">
        <v>9.6</v>
      </c>
      <c r="I70" s="122">
        <f t="shared" si="9"/>
        <v>9.266666666666666</v>
      </c>
      <c r="J70" s="105" t="str">
        <f t="shared" si="8"/>
        <v>Xuất sắc</v>
      </c>
      <c r="K70" s="81"/>
    </row>
    <row r="71" spans="1:11" ht="15">
      <c r="A71" s="125"/>
      <c r="B71" s="126" t="s">
        <v>176</v>
      </c>
      <c r="C71" s="126"/>
      <c r="D71" s="127"/>
      <c r="E71" s="128"/>
      <c r="F71" s="129"/>
      <c r="G71" s="130"/>
      <c r="H71" s="130"/>
      <c r="I71" s="131"/>
      <c r="J71" s="132"/>
      <c r="K71" s="133"/>
    </row>
    <row r="73" spans="1:10" ht="15.75">
      <c r="A73" s="1"/>
      <c r="B73" s="134"/>
      <c r="C73" s="134"/>
      <c r="D73" s="134"/>
      <c r="E73" s="135" t="s">
        <v>182</v>
      </c>
      <c r="F73" s="135"/>
      <c r="G73" s="135"/>
      <c r="H73" s="135"/>
      <c r="I73" s="135"/>
      <c r="J73" s="135"/>
    </row>
    <row r="74" spans="1:10" ht="15.75">
      <c r="A74" s="1"/>
      <c r="B74" s="136" t="s">
        <v>178</v>
      </c>
      <c r="C74" s="136"/>
      <c r="D74" s="136"/>
      <c r="E74" s="137"/>
      <c r="F74" s="138" t="s">
        <v>179</v>
      </c>
      <c r="G74" s="138"/>
      <c r="H74" s="138"/>
      <c r="I74" s="138"/>
      <c r="J74" s="138"/>
    </row>
    <row r="75" spans="1:10" ht="18.75">
      <c r="A75" s="1"/>
      <c r="B75" s="139"/>
      <c r="C75" s="139"/>
      <c r="D75" s="139"/>
      <c r="E75" s="140"/>
      <c r="F75" s="140"/>
      <c r="G75" s="140"/>
      <c r="H75" s="140"/>
      <c r="I75" s="139"/>
      <c r="J75" s="139"/>
    </row>
    <row r="76" spans="1:10" ht="18.75">
      <c r="A76" s="1"/>
      <c r="B76" s="139"/>
      <c r="C76" s="139"/>
      <c r="D76" s="139"/>
      <c r="E76" s="140"/>
      <c r="F76" s="140"/>
      <c r="G76" s="140"/>
      <c r="H76" s="140"/>
      <c r="I76" s="139"/>
      <c r="J76" s="139"/>
    </row>
    <row r="77" spans="1:10" ht="18.75">
      <c r="A77" s="1"/>
      <c r="B77" s="139"/>
      <c r="C77" s="139"/>
      <c r="D77" s="139"/>
      <c r="E77" s="140"/>
      <c r="F77" s="140"/>
      <c r="G77" s="140"/>
      <c r="H77" s="140"/>
      <c r="I77" s="139"/>
      <c r="J77" s="139"/>
    </row>
    <row r="78" spans="1:10" ht="16.5">
      <c r="A78" s="1"/>
      <c r="B78" s="141" t="s">
        <v>180</v>
      </c>
      <c r="C78" s="141"/>
      <c r="D78" s="141"/>
      <c r="E78" s="142" t="s">
        <v>181</v>
      </c>
      <c r="F78" s="142"/>
      <c r="G78" s="142"/>
      <c r="H78" s="142"/>
      <c r="I78" s="142"/>
      <c r="J78" s="142"/>
    </row>
  </sheetData>
  <sheetProtection/>
  <mergeCells count="28">
    <mergeCell ref="F74:J74"/>
    <mergeCell ref="E78:J78"/>
    <mergeCell ref="E73:J73"/>
    <mergeCell ref="J42:J43"/>
    <mergeCell ref="A4:K4"/>
    <mergeCell ref="A38:C38"/>
    <mergeCell ref="A40:J40"/>
    <mergeCell ref="K42:K43"/>
    <mergeCell ref="A1:C1"/>
    <mergeCell ref="A3:J3"/>
    <mergeCell ref="A5:J5"/>
    <mergeCell ref="A6:A7"/>
    <mergeCell ref="B6:C7"/>
    <mergeCell ref="D6:D7"/>
    <mergeCell ref="E6:E7"/>
    <mergeCell ref="F6:F7"/>
    <mergeCell ref="K6:K7"/>
    <mergeCell ref="G6:H6"/>
    <mergeCell ref="I6:I7"/>
    <mergeCell ref="J6:J7"/>
    <mergeCell ref="A41:J41"/>
    <mergeCell ref="A42:A43"/>
    <mergeCell ref="B42:C43"/>
    <mergeCell ref="D42:D43"/>
    <mergeCell ref="E42:E43"/>
    <mergeCell ref="F42:F43"/>
    <mergeCell ref="G42:H42"/>
    <mergeCell ref="I42:I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Hang</dc:creator>
  <cp:keywords/>
  <dc:description/>
  <cp:lastModifiedBy>User</cp:lastModifiedBy>
  <cp:lastPrinted>2016-05-24T06:49:52Z</cp:lastPrinted>
  <dcterms:created xsi:type="dcterms:W3CDTF">2016-05-06T08:49:59Z</dcterms:created>
  <dcterms:modified xsi:type="dcterms:W3CDTF">2016-05-24T06:51:02Z</dcterms:modified>
  <cp:category/>
  <cp:version/>
  <cp:contentType/>
  <cp:contentStatus/>
</cp:coreProperties>
</file>